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9465" tabRatio="960" activeTab="0"/>
  </bookViews>
  <sheets>
    <sheet name="Resumen General" sheetId="1" r:id="rId1"/>
  </sheets>
  <definedNames>
    <definedName name="_xlnm.Print_Area" localSheetId="0">'Resumen General'!$A$1:$K$53</definedName>
  </definedNames>
  <calcPr fullCalcOnLoad="1"/>
</workbook>
</file>

<file path=xl/sharedStrings.xml><?xml version="1.0" encoding="utf-8"?>
<sst xmlns="http://schemas.openxmlformats.org/spreadsheetml/2006/main" count="63" uniqueCount="63">
  <si>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</si>
  <si>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</si>
  <si>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</si>
  <si>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</si>
  <si>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</si>
  <si>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</si>
  <si>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</si>
  <si>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</si>
  <si>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</si>
  <si>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</si>
  <si>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</si>
  <si>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</si>
  <si>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</si>
  <si>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</si>
  <si>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</si>
  <si>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</si>
  <si>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OCTUBRE   </t>
  </si>
  <si>
    <t>COLECTORA</t>
  </si>
  <si>
    <t>240-015423-0</t>
  </si>
  <si>
    <t>BANCO DE RESERVAS</t>
  </si>
  <si>
    <t>CUENTAS RECAUDADORAS</t>
  </si>
  <si>
    <t>SECCION DE INGRESOS</t>
  </si>
  <si>
    <t>AGOSTO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</si>
  <si>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</si>
  <si>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</si>
  <si>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</si>
  <si>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</si>
  <si>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</si>
  <si>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</si>
  <si>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</si>
  <si>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</si>
  <si>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Se realizaron Varios Ajustes en el Libro de la Cuenta Única del Tesorero, las cuales detallamos a continuación:</t>
  </si>
  <si>
    <t>ENCARGADO DEPARTAMENTO FINANCIERO</t>
  </si>
  <si>
    <t>USD DOLLAR</t>
  </si>
  <si>
    <t>010-250837-2</t>
  </si>
  <si>
    <t>DIVISION DE TESORERIA (SECCION DE INGRESOS)</t>
  </si>
  <si>
    <t xml:space="preserve">REPORTE DE RECAUDACIONES </t>
  </si>
  <si>
    <t>DEPARTAMENTO FINANCIERO</t>
  </si>
  <si>
    <t>ENERO - DICIEMBRE 2022</t>
  </si>
  <si>
    <t>f) Valor correspondiente al mes de Diciembre 2021 RD$5,800.00 (Enero $5,800.00).</t>
  </si>
  <si>
    <t>g) Corrección Nota de Crédito RD$1,100.00 (Febrero $1,100.00).</t>
  </si>
  <si>
    <t>APROBADO POR:  LIC. MANUEL FLORIAN LABOUR</t>
  </si>
  <si>
    <t>e)  Reversando Crédito Otorgado en Diciembre 2021 reflejado en Enero 2022 por RD$;35,556,090.34 (Enero $35,556,090.34)</t>
  </si>
  <si>
    <t>h) Nota de Crédito Procesos Varios RD$1,300.00 (Marzo $1,300.00)</t>
  </si>
  <si>
    <t>j)  Aviso de Crédito Sirite del mes de Febrero depositado en marzo RD$200.00 (Marzo  $200.00)</t>
  </si>
  <si>
    <t>i) Depósitos a la Cuenta por Error RD$14,072.94 (Marzo $14,072.94; ).</t>
  </si>
  <si>
    <t>k)  Crédito Recibido por error en Estado de Junio $39,831.88 (Junio$39,831.88).</t>
  </si>
  <si>
    <t>30744788.27*20%</t>
  </si>
  <si>
    <t>d)  Otras Transferencias Recibidas de SIRITE: RD$157,700.00, correspondiente; (Enero $13,000.00;  Marzo reflejado en Abril $50,800.00; Abril reflejado en mayo $34,400.00; Julio $30,800.00 del mes de junio; Agosto del mes de Julio $28,700.00).</t>
  </si>
  <si>
    <t>Nota :  Tasa de conversión Enero - Diciembre 2022 del Banco Central e Impuestos Internos:  (Enero $57.51; Febrero $56.49; Marzo $54.81; Abril $54.95; Mayo $55.05; Junio $54.75;  Julio $54.49; Agosto $53.64; Septiembre $53.14; Octubre $53.66.</t>
  </si>
  <si>
    <t>l)  Monto dejado de incluir en el mes de Agosto INT1662746685396 por RD$200.00</t>
  </si>
  <si>
    <t>REVISADO POR:  LICDA. VILMA LUGO</t>
  </si>
  <si>
    <t>ENCARGADA DIVISION TESORERIA</t>
  </si>
  <si>
    <t>a) Se ajustó el valor correspondiente a Deducciones Seguro Complementario a Empleados por RD$281,020.32 (Enero $22,200.59; Febrero $22,200.59; Marzo $22,200.59; Abril $22,200.59; Mayo $25,249.74; Junio $27,273.32; Julio $27,928.32; Agosto $35,269.81; Septiembre $37,342.81; Octubre $39,153.96)</t>
  </si>
  <si>
    <t>b)  Transferencia Recibida por Servicios Ofrecidos a los Consulados RD$56,803,479.93 (Enero $3,511,957.44; Febrero $2,290,292.73; Marzo $5,036,592.77; Abril $5,390,909.00; Mayo $6,063,416.25; Junio $12,818,500.87; Julio $5,239,330.52; Agosto $3,970,900.42; Septiembre $7,289,655.75; Octubre $5,191,624.18).</t>
  </si>
  <si>
    <t xml:space="preserve">c)  Transferencias Recibidas de SIRITE Comisión por Servicios por un monto de RD$:5,053,650.00 (Enero $304,100.00; Febrero $466,250.00; Marzo $482,600.00; Abril $435,500.00; Mayo $452,500.00; Junio $535,400.00; Julio $537,500.00; Agosto $514,200.00; Septiembre $602,400.00; Octubre $723,200.0).  </t>
  </si>
  <si>
    <t>m)  Aviso de Crédito Sirite del mes de Febrero depositado en marzo RD$200.00 (Marzo  $200.00)</t>
  </si>
  <si>
    <t>n)  Otros: Reintegro para Pagos Teléfono No. 111681 por $229,875.69</t>
  </si>
  <si>
    <t>ñ)  Credito Concepto No Identidicado RD$1,004,440.00 (Octubre $1,004,440.00=</t>
  </si>
  <si>
    <t>0) Favor tomar nota que en la Cuenta Colectora están incluidos las Comisiones de los Impuestos por un monto de RD$8,458,892.13 (Enero $611,044.36; Febrero $552,777.64; Marzo $1,048,871.38;Abril $732,813.93; Mayo $970,711.50; Junio $865,243.22; Julio $908,025.27; Agosto $1,074,246.62; Septiembre $891,352.93; Octubre $803,805.27), correspondientes a Tarjeta de Crédito 2022. respectivamente.</t>
  </si>
  <si>
    <t>Nota 01:  Los datos suministrados en el mes de Noviemre están sujetos a Revisión con los Estados de Cuentas Banco de Reservas  Vs. Tesorería Nacional.</t>
  </si>
  <si>
    <t>Nota 02:  Favor tomar en cuenta de que los valores reflejados en Tarjeta de Crédito reportados por las Oficinas Provinciales y Sede Central están presentados en montos Brutos.  (Sin aplicar el descuento del 2.35% de descuento).</t>
  </si>
  <si>
    <t xml:space="preserve"> 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</si>
</sst>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name val="Arial"/>
      <family val="2"/>
    </font>
    <font>
      <b/>
      <u val="singleAccounting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u val="single"/>
      <sz val="10"/>
      <color rgb="FFFF0000"/>
      <name val="Arial"/>
      <family val="2"/>
    </font>
    <font>
      <b/>
      <u val="singleAccounting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5" fontId="23" fillId="0" borderId="0" xfId="0" applyNumberFormat="1" applyFont="1" applyBorder="1" applyAlignment="1">
      <alignment horizontal="center"/>
    </xf>
    <xf numFmtId="185" fontId="23" fillId="0" borderId="0" xfId="0" applyNumberFormat="1" applyFont="1" applyBorder="1" applyAlignment="1">
      <alignment/>
    </xf>
    <xf numFmtId="185" fontId="23" fillId="0" borderId="0" xfId="0" applyNumberFormat="1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 vertical="top"/>
    </xf>
    <xf numFmtId="0" fontId="23" fillId="33" borderId="16" xfId="0" applyFont="1" applyFill="1" applyBorder="1" applyAlignment="1">
      <alignment horizontal="center" vertical="top"/>
    </xf>
    <xf numFmtId="0" fontId="23" fillId="33" borderId="15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vertical="top"/>
    </xf>
    <xf numFmtId="0" fontId="23" fillId="33" borderId="19" xfId="0" applyFont="1" applyFill="1" applyBorder="1" applyAlignment="1">
      <alignment horizontal="center" vertical="top"/>
    </xf>
    <xf numFmtId="0" fontId="23" fillId="33" borderId="20" xfId="0" applyFont="1" applyFill="1" applyBorder="1" applyAlignment="1">
      <alignment horizontal="center" vertical="top"/>
    </xf>
    <xf numFmtId="0" fontId="23" fillId="33" borderId="18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 wrapText="1"/>
    </xf>
    <xf numFmtId="0" fontId="23" fillId="33" borderId="21" xfId="0" applyFont="1" applyFill="1" applyBorder="1" applyAlignment="1">
      <alignment vertical="top" wrapText="1"/>
    </xf>
    <xf numFmtId="0" fontId="23" fillId="33" borderId="14" xfId="0" applyFont="1" applyFill="1" applyBorder="1" applyAlignment="1">
      <alignment horizont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wrapText="1"/>
    </xf>
    <xf numFmtId="0" fontId="23" fillId="33" borderId="13" xfId="0" applyFont="1" applyFill="1" applyBorder="1" applyAlignment="1">
      <alignment horizontal="justify"/>
    </xf>
    <xf numFmtId="0" fontId="23" fillId="33" borderId="13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justify"/>
    </xf>
    <xf numFmtId="0" fontId="5" fillId="0" borderId="23" xfId="0" applyFont="1" applyBorder="1" applyAlignment="1">
      <alignment/>
    </xf>
    <xf numFmtId="185" fontId="45" fillId="0" borderId="24" xfId="44" applyNumberFormat="1" applyFont="1" applyFill="1" applyBorder="1" applyAlignment="1" applyProtection="1">
      <alignment/>
      <protection/>
    </xf>
    <xf numFmtId="185" fontId="45" fillId="0" borderId="25" xfId="44" applyNumberFormat="1" applyFont="1" applyFill="1" applyBorder="1" applyAlignment="1" applyProtection="1">
      <alignment/>
      <protection/>
    </xf>
    <xf numFmtId="185" fontId="5" fillId="0" borderId="26" xfId="44" applyNumberFormat="1" applyFont="1" applyFill="1" applyBorder="1" applyAlignment="1" applyProtection="1">
      <alignment/>
      <protection/>
    </xf>
    <xf numFmtId="185" fontId="45" fillId="0" borderId="27" xfId="44" applyNumberFormat="1" applyFont="1" applyFill="1" applyBorder="1" applyAlignment="1" applyProtection="1">
      <alignment/>
      <protection/>
    </xf>
    <xf numFmtId="185" fontId="5" fillId="0" borderId="28" xfId="44" applyNumberFormat="1" applyFont="1" applyFill="1" applyBorder="1" applyAlignment="1" applyProtection="1">
      <alignment/>
      <protection/>
    </xf>
    <xf numFmtId="185" fontId="5" fillId="0" borderId="29" xfId="44" applyNumberFormat="1" applyFont="1" applyFill="1" applyBorder="1" applyAlignment="1" applyProtection="1">
      <alignment/>
      <protection/>
    </xf>
    <xf numFmtId="0" fontId="5" fillId="0" borderId="30" xfId="0" applyFont="1" applyBorder="1" applyAlignment="1">
      <alignment/>
    </xf>
    <xf numFmtId="185" fontId="5" fillId="0" borderId="24" xfId="44" applyNumberFormat="1" applyFont="1" applyFill="1" applyBorder="1" applyAlignment="1" applyProtection="1">
      <alignment/>
      <protection/>
    </xf>
    <xf numFmtId="185" fontId="45" fillId="0" borderId="31" xfId="44" applyNumberFormat="1" applyFont="1" applyFill="1" applyBorder="1" applyAlignment="1" applyProtection="1">
      <alignment/>
      <protection/>
    </xf>
    <xf numFmtId="185" fontId="46" fillId="0" borderId="0" xfId="0" applyNumberFormat="1" applyFont="1" applyAlignment="1">
      <alignment/>
    </xf>
    <xf numFmtId="0" fontId="5" fillId="0" borderId="32" xfId="0" applyFont="1" applyBorder="1" applyAlignment="1">
      <alignment/>
    </xf>
    <xf numFmtId="171" fontId="45" fillId="0" borderId="24" xfId="42" applyFont="1" applyFill="1" applyBorder="1" applyAlignment="1" applyProtection="1">
      <alignment horizontal="right"/>
      <protection/>
    </xf>
    <xf numFmtId="185" fontId="5" fillId="0" borderId="24" xfId="44" applyNumberFormat="1" applyFont="1" applyFill="1" applyBorder="1" applyAlignment="1" applyProtection="1">
      <alignment horizontal="right"/>
      <protection/>
    </xf>
    <xf numFmtId="171" fontId="5" fillId="0" borderId="29" xfId="42" applyFont="1" applyFill="1" applyBorder="1" applyAlignment="1" applyProtection="1">
      <alignment horizontal="right"/>
      <protection/>
    </xf>
    <xf numFmtId="0" fontId="5" fillId="0" borderId="33" xfId="0" applyFont="1" applyBorder="1" applyAlignment="1">
      <alignment/>
    </xf>
    <xf numFmtId="0" fontId="23" fillId="34" borderId="34" xfId="0" applyFont="1" applyFill="1" applyBorder="1" applyAlignment="1">
      <alignment horizontal="center"/>
    </xf>
    <xf numFmtId="185" fontId="47" fillId="0" borderId="35" xfId="0" applyNumberFormat="1" applyFont="1" applyBorder="1" applyAlignment="1">
      <alignment/>
    </xf>
    <xf numFmtId="171" fontId="47" fillId="0" borderId="36" xfId="42" applyFont="1" applyBorder="1" applyAlignment="1">
      <alignment/>
    </xf>
    <xf numFmtId="185" fontId="47" fillId="0" borderId="37" xfId="0" applyNumberFormat="1" applyFont="1" applyBorder="1" applyAlignment="1">
      <alignment/>
    </xf>
    <xf numFmtId="185" fontId="47" fillId="0" borderId="37" xfId="0" applyNumberFormat="1" applyFont="1" applyFill="1" applyBorder="1" applyAlignment="1">
      <alignment/>
    </xf>
    <xf numFmtId="185" fontId="47" fillId="0" borderId="38" xfId="0" applyNumberFormat="1" applyFont="1" applyBorder="1" applyAlignment="1">
      <alignment/>
    </xf>
    <xf numFmtId="0" fontId="23" fillId="34" borderId="39" xfId="0" applyFont="1" applyFill="1" applyBorder="1" applyAlignment="1">
      <alignment/>
    </xf>
    <xf numFmtId="185" fontId="5" fillId="0" borderId="0" xfId="0" applyNumberFormat="1" applyFont="1" applyBorder="1" applyAlignment="1">
      <alignment/>
    </xf>
    <xf numFmtId="0" fontId="23" fillId="0" borderId="0" xfId="0" applyFont="1" applyAlignment="1">
      <alignment horizontal="left" wrapText="1"/>
    </xf>
    <xf numFmtId="43" fontId="23" fillId="0" borderId="0" xfId="0" applyNumberFormat="1" applyFont="1" applyAlignment="1">
      <alignment/>
    </xf>
    <xf numFmtId="0" fontId="47" fillId="0" borderId="0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5" fillId="0" borderId="0" xfId="0" applyFont="1" applyAlignment="1">
      <alignment/>
    </xf>
    <xf numFmtId="171" fontId="5" fillId="0" borderId="0" xfId="42" applyFont="1" applyAlignment="1">
      <alignment/>
    </xf>
    <xf numFmtId="0" fontId="23" fillId="0" borderId="0" xfId="0" applyFont="1" applyAlignment="1">
      <alignment/>
    </xf>
    <xf numFmtId="185" fontId="23" fillId="0" borderId="0" xfId="0" applyNumberFormat="1" applyFont="1" applyAlignment="1">
      <alignment/>
    </xf>
    <xf numFmtId="0" fontId="48" fillId="0" borderId="0" xfId="0" applyFont="1" applyBorder="1" applyAlignment="1">
      <alignment horizontal="left" wrapText="1"/>
    </xf>
    <xf numFmtId="0" fontId="23" fillId="0" borderId="0" xfId="0" applyNumberFormat="1" applyFont="1" applyAlignment="1">
      <alignment horizontal="left" vertical="top" wrapText="1"/>
    </xf>
    <xf numFmtId="0" fontId="47" fillId="0" borderId="0" xfId="0" applyNumberFormat="1" applyFont="1" applyFill="1" applyAlignment="1">
      <alignment horizontal="left" vertical="top" wrapText="1"/>
    </xf>
    <xf numFmtId="0" fontId="47" fillId="0" borderId="0" xfId="0" applyNumberFormat="1" applyFont="1" applyAlignment="1">
      <alignment horizontal="left" vertical="top" wrapText="1"/>
    </xf>
    <xf numFmtId="0" fontId="47" fillId="0" borderId="0" xfId="0" applyNumberFormat="1" applyFont="1" applyAlignment="1">
      <alignment horizontal="left" vertical="top" wrapText="1"/>
    </xf>
    <xf numFmtId="0" fontId="46" fillId="0" borderId="0" xfId="0" applyNumberFormat="1" applyFont="1" applyAlignment="1">
      <alignment horizontal="left" vertical="top" wrapText="1"/>
    </xf>
    <xf numFmtId="0" fontId="47" fillId="35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47" fillId="0" borderId="19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/>
    </xf>
    <xf numFmtId="185" fontId="26" fillId="0" borderId="19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85" fontId="26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85" fontId="0" fillId="0" borderId="0" xfId="0" applyNumberFormat="1" applyFont="1" applyAlignment="1">
      <alignment horizontal="center"/>
    </xf>
    <xf numFmtId="171" fontId="46" fillId="0" borderId="0" xfId="42" applyFont="1" applyAlignment="1">
      <alignment horizontal="left" wrapText="1"/>
    </xf>
    <xf numFmtId="0" fontId="0" fillId="0" borderId="0" xfId="0" applyFont="1" applyAlignment="1">
      <alignment/>
    </xf>
    <xf numFmtId="171" fontId="47" fillId="0" borderId="0" xfId="42" applyFont="1" applyAlignment="1">
      <alignment wrapText="1"/>
    </xf>
    <xf numFmtId="171" fontId="46" fillId="0" borderId="0" xfId="42" applyFont="1" applyAlignment="1">
      <alignment wrapText="1"/>
    </xf>
    <xf numFmtId="0" fontId="46" fillId="0" borderId="0" xfId="0" applyFont="1" applyAlignment="1">
      <alignment wrapText="1"/>
    </xf>
    <xf numFmtId="0" fontId="23" fillId="0" borderId="0" xfId="0" applyFont="1" applyAlignment="1">
      <alignment horizontal="justify"/>
    </xf>
    <xf numFmtId="171" fontId="46" fillId="0" borderId="0" xfId="42" applyFont="1" applyAlignment="1">
      <alignment/>
    </xf>
    <xf numFmtId="171" fontId="46" fillId="0" borderId="0" xfId="42" applyFont="1" applyAlignment="1">
      <alignment horizontal="left" wrapText="1"/>
    </xf>
    <xf numFmtId="0" fontId="46" fillId="0" borderId="0" xfId="0" applyFont="1" applyAlignment="1">
      <alignment horizontal="left" wrapText="1"/>
    </xf>
    <xf numFmtId="171" fontId="46" fillId="0" borderId="0" xfId="0" applyNumberFormat="1" applyFont="1" applyAlignment="1">
      <alignment horizontal="left" wrapText="1"/>
    </xf>
    <xf numFmtId="171" fontId="23" fillId="0" borderId="0" xfId="42" applyFont="1" applyAlignment="1">
      <alignment horizontal="justify"/>
    </xf>
    <xf numFmtId="171" fontId="5" fillId="0" borderId="0" xfId="42" applyFont="1" applyAlignment="1">
      <alignment horizontal="left" wrapText="1"/>
    </xf>
    <xf numFmtId="0" fontId="5" fillId="0" borderId="0" xfId="0" applyFont="1" applyAlignment="1">
      <alignment horizontal="left" wrapText="1"/>
    </xf>
    <xf numFmtId="171" fontId="49" fillId="0" borderId="0" xfId="42" applyFont="1" applyAlignment="1">
      <alignment horizontal="justify"/>
    </xf>
    <xf numFmtId="171" fontId="5" fillId="0" borderId="0" xfId="42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left" vertical="justify" wrapText="1"/>
    </xf>
    <xf numFmtId="0" fontId="23" fillId="0" borderId="0" xfId="0" applyFont="1" applyAlignment="1">
      <alignment horizontal="justify" wrapText="1"/>
    </xf>
    <xf numFmtId="0" fontId="47" fillId="0" borderId="0" xfId="0" applyFont="1" applyAlignment="1">
      <alignment wrapText="1"/>
    </xf>
    <xf numFmtId="0" fontId="23" fillId="34" borderId="0" xfId="0" applyFont="1" applyFill="1" applyBorder="1" applyAlignment="1">
      <alignment horizontal="justify"/>
    </xf>
    <xf numFmtId="171" fontId="23" fillId="0" borderId="0" xfId="0" applyNumberFormat="1" applyFont="1" applyAlignment="1">
      <alignment/>
    </xf>
    <xf numFmtId="0" fontId="47" fillId="0" borderId="0" xfId="0" applyFont="1" applyAlignment="1">
      <alignment horizontal="left" wrapText="1"/>
    </xf>
    <xf numFmtId="185" fontId="24" fillId="0" borderId="0" xfId="0" applyNumberFormat="1" applyFont="1" applyAlignment="1">
      <alignment horizontal="left"/>
    </xf>
    <xf numFmtId="185" fontId="23" fillId="34" borderId="0" xfId="0" applyNumberFormat="1" applyFont="1" applyFill="1" applyBorder="1" applyAlignment="1">
      <alignment horizontal="justify"/>
    </xf>
    <xf numFmtId="185" fontId="23" fillId="0" borderId="0" xfId="0" applyNumberFormat="1" applyFont="1" applyAlignment="1">
      <alignment horizontal="justify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266700</xdr:rowOff>
    </xdr:from>
    <xdr:to>
      <xdr:col>2</xdr:col>
      <xdr:colOff>485775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66700"/>
          <a:ext cx="13716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5"/>
  <sheetViews>
    <sheetView tabSelected="1" zoomScaleSheetLayoutView="70" zoomScalePageLayoutView="0" workbookViewId="0" topLeftCell="A1">
      <selection activeCell="I50" sqref="I50:K50"/>
    </sheetView>
  </sheetViews>
  <sheetFormatPr defaultColWidth="11.00390625" defaultRowHeight="12.75"/>
  <cols>
    <col min="1" max="1" width="13.140625" style="1" bestFit="1" customWidth="1"/>
    <col min="2" max="2" width="17.57421875" style="1" customWidth="1"/>
    <col min="3" max="3" width="19.57421875" style="1" customWidth="1"/>
    <col min="4" max="4" width="15.00390625" style="1" customWidth="1"/>
    <col min="5" max="5" width="24.140625" style="1" customWidth="1"/>
    <col min="6" max="6" width="17.8515625" style="1" customWidth="1"/>
    <col min="7" max="7" width="14.140625" style="1" customWidth="1"/>
    <col min="8" max="8" width="16.57421875" style="1" bestFit="1" customWidth="1"/>
    <col min="9" max="9" width="14.57421875" style="1" bestFit="1" customWidth="1"/>
    <col min="10" max="10" width="16.421875" style="1" customWidth="1"/>
    <col min="11" max="11" width="18.28125" style="1" bestFit="1" customWidth="1"/>
    <col min="12" max="12" width="31.8515625" style="1" customWidth="1"/>
    <col min="13" max="13" width="25.57421875" style="1" bestFit="1" customWidth="1"/>
    <col min="14" max="14" width="11.140625" style="1" bestFit="1" customWidth="1"/>
    <col min="15" max="15" width="23.8515625" style="1" bestFit="1" customWidth="1"/>
    <col min="16" max="16" width="25.57421875" style="1" bestFit="1" customWidth="1"/>
    <col min="17" max="17" width="16.57421875" style="1" bestFit="1" customWidth="1"/>
    <col min="18" max="18" width="22.28125" style="1" bestFit="1" customWidth="1"/>
    <col min="19" max="19" width="23.8515625" style="1" bestFit="1" customWidth="1"/>
    <col min="20" max="20" width="19.8515625" style="1" bestFit="1" customWidth="1"/>
    <col min="21" max="21" width="23.8515625" style="1" bestFit="1" customWidth="1"/>
    <col min="22" max="22" width="25.57421875" style="1" bestFit="1" customWidth="1"/>
    <col min="23" max="16384" width="11.00390625" style="1" customWidth="1"/>
  </cols>
  <sheetData>
    <row r="1" spans="1:11" ht="24.75" customHeight="1">
      <c r="A1" s="4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6.2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.75" customHeight="1">
      <c r="A3" s="4" t="s">
        <v>35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9" ht="24.75" customHeight="1">
      <c r="A4" s="4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  <c r="R4" s="5"/>
      <c r="S4" s="5"/>
    </row>
    <row r="5" spans="1:11" ht="24.75" customHeight="1">
      <c r="A5" s="4" t="s">
        <v>38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4.75" customHeight="1">
      <c r="A6" s="4" t="s">
        <v>12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0" ht="0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9" customHeight="1" thickBot="1">
      <c r="A8" s="6"/>
      <c r="B8" s="6"/>
      <c r="C8" s="6"/>
      <c r="D8" s="6"/>
      <c r="E8" s="6"/>
      <c r="F8" s="6"/>
      <c r="G8" s="3"/>
      <c r="H8" s="3"/>
      <c r="I8" s="3"/>
      <c r="J8" s="3"/>
    </row>
    <row r="9" spans="1:11" ht="24.75" customHeight="1" thickBot="1">
      <c r="A9" s="7" t="s">
        <v>1</v>
      </c>
      <c r="B9" s="8" t="s">
        <v>20</v>
      </c>
      <c r="C9" s="9"/>
      <c r="D9" s="9"/>
      <c r="E9" s="9"/>
      <c r="F9" s="9"/>
      <c r="G9" s="9"/>
      <c r="H9" s="9"/>
      <c r="I9" s="9"/>
      <c r="J9" s="10"/>
      <c r="K9" s="7" t="s">
        <v>15</v>
      </c>
    </row>
    <row r="10" spans="1:11" ht="24.75" customHeight="1">
      <c r="A10" s="11"/>
      <c r="B10" s="12" t="s">
        <v>17</v>
      </c>
      <c r="C10" s="13" t="s">
        <v>27</v>
      </c>
      <c r="D10" s="14"/>
      <c r="E10" s="14"/>
      <c r="F10" s="14"/>
      <c r="G10" s="15" t="s">
        <v>34</v>
      </c>
      <c r="H10" s="16"/>
      <c r="I10" s="15" t="s">
        <v>62</v>
      </c>
      <c r="J10" s="16"/>
      <c r="K10" s="11"/>
    </row>
    <row r="11" spans="1:11" ht="24.75" customHeight="1" thickBot="1">
      <c r="A11" s="11"/>
      <c r="B11" s="17" t="s">
        <v>19</v>
      </c>
      <c r="C11" s="18" t="s">
        <v>18</v>
      </c>
      <c r="D11" s="19"/>
      <c r="E11" s="19"/>
      <c r="F11" s="20"/>
      <c r="G11" s="21"/>
      <c r="H11" s="22"/>
      <c r="I11" s="21"/>
      <c r="J11" s="22"/>
      <c r="K11" s="11"/>
    </row>
    <row r="12" spans="1:11" ht="36" customHeight="1" thickBot="1">
      <c r="A12" s="23"/>
      <c r="B12" s="24" t="s">
        <v>25</v>
      </c>
      <c r="C12" s="24" t="s">
        <v>28</v>
      </c>
      <c r="D12" s="25"/>
      <c r="E12" s="26" t="s">
        <v>26</v>
      </c>
      <c r="F12" s="27" t="s">
        <v>29</v>
      </c>
      <c r="G12" s="28" t="s">
        <v>33</v>
      </c>
      <c r="H12" s="29" t="s">
        <v>14</v>
      </c>
      <c r="I12" s="30" t="s">
        <v>23</v>
      </c>
      <c r="J12" s="31" t="s">
        <v>24</v>
      </c>
      <c r="K12" s="23"/>
    </row>
    <row r="13" spans="1:11" ht="19.5" customHeight="1">
      <c r="A13" s="32" t="s">
        <v>2</v>
      </c>
      <c r="B13" s="33">
        <v>54916700</v>
      </c>
      <c r="C13" s="34">
        <v>19089385</v>
      </c>
      <c r="D13" s="34">
        <v>2973867.44</v>
      </c>
      <c r="E13" s="34">
        <v>2973867.44</v>
      </c>
      <c r="F13" s="35">
        <f>C13+E13</f>
        <v>22063252.44</v>
      </c>
      <c r="G13" s="36">
        <v>171467.04</v>
      </c>
      <c r="H13" s="37">
        <f>G13*57.51</f>
        <v>9861069.4704</v>
      </c>
      <c r="I13" s="37">
        <v>94251.92</v>
      </c>
      <c r="J13" s="35">
        <f>I13*57.51</f>
        <v>5420427.919199999</v>
      </c>
      <c r="K13" s="38">
        <f>B13+F13+H13+J13</f>
        <v>92261449.8296</v>
      </c>
    </row>
    <row r="14" spans="1:12" ht="19.5" customHeight="1">
      <c r="A14" s="39" t="s">
        <v>4</v>
      </c>
      <c r="B14" s="33">
        <v>58543000</v>
      </c>
      <c r="C14" s="33">
        <v>20768450</v>
      </c>
      <c r="D14" s="33">
        <v>3307864.23</v>
      </c>
      <c r="E14" s="33">
        <v>3307864.23</v>
      </c>
      <c r="F14" s="40">
        <f>C14+E14</f>
        <v>24076314.23</v>
      </c>
      <c r="G14" s="41">
        <v>130549.43</v>
      </c>
      <c r="H14" s="40">
        <f>G14*56.49</f>
        <v>7374737.3007</v>
      </c>
      <c r="I14" s="37">
        <v>89923.98</v>
      </c>
      <c r="J14" s="40">
        <f>I14*56.49</f>
        <v>5079805.6302</v>
      </c>
      <c r="K14" s="38">
        <f>B14+F14+H14+J14</f>
        <v>95073857.1609</v>
      </c>
      <c r="L14" s="42"/>
    </row>
    <row r="15" spans="1:11" ht="19.5" customHeight="1">
      <c r="A15" s="39" t="s">
        <v>3</v>
      </c>
      <c r="B15" s="33">
        <v>85235250</v>
      </c>
      <c r="C15" s="33">
        <v>29186250</v>
      </c>
      <c r="D15" s="33">
        <v>5587184.51</v>
      </c>
      <c r="E15" s="33">
        <v>5587184.51</v>
      </c>
      <c r="F15" s="40">
        <f aca="true" t="shared" si="0" ref="F15:F23">C15+E15</f>
        <v>34773434.51</v>
      </c>
      <c r="G15" s="41">
        <v>170489.96</v>
      </c>
      <c r="H15" s="40">
        <f>G15*54.81</f>
        <v>9344554.7076</v>
      </c>
      <c r="I15" s="37">
        <v>97582.84</v>
      </c>
      <c r="J15" s="37">
        <f>I15*54.81</f>
        <v>5348515.4604</v>
      </c>
      <c r="K15" s="38">
        <f>B15+F15+H15+J15</f>
        <v>134701754.67799997</v>
      </c>
    </row>
    <row r="16" spans="1:11" ht="19.5" customHeight="1">
      <c r="A16" s="39" t="s">
        <v>5</v>
      </c>
      <c r="B16" s="33">
        <v>65771450</v>
      </c>
      <c r="C16" s="33">
        <v>23180300</v>
      </c>
      <c r="D16" s="33">
        <v>4375210.49</v>
      </c>
      <c r="E16" s="33">
        <v>4375210.49</v>
      </c>
      <c r="F16" s="40">
        <f t="shared" si="0"/>
        <v>27555510.490000002</v>
      </c>
      <c r="G16" s="41">
        <v>209706.57</v>
      </c>
      <c r="H16" s="40">
        <f>G16*54.95</f>
        <v>11523376.0215</v>
      </c>
      <c r="I16" s="37">
        <v>167379.48</v>
      </c>
      <c r="J16" s="37">
        <f>I16*54.95</f>
        <v>9197502.426</v>
      </c>
      <c r="K16" s="38">
        <f>B16+F16+H16+J16</f>
        <v>114047838.93750001</v>
      </c>
    </row>
    <row r="17" spans="1:11" ht="19.5" customHeight="1">
      <c r="A17" s="39" t="s">
        <v>6</v>
      </c>
      <c r="B17" s="33">
        <v>76560750</v>
      </c>
      <c r="C17" s="33">
        <v>25863120</v>
      </c>
      <c r="D17" s="33">
        <v>4958278.29</v>
      </c>
      <c r="E17" s="33">
        <v>4958278.29</v>
      </c>
      <c r="F17" s="40">
        <f t="shared" si="0"/>
        <v>30821398.29</v>
      </c>
      <c r="G17" s="41">
        <v>231520.2</v>
      </c>
      <c r="H17" s="40">
        <f>G17*55.05</f>
        <v>12745187.01</v>
      </c>
      <c r="I17" s="37">
        <v>76791.92</v>
      </c>
      <c r="J17" s="37">
        <f>I17*55.05</f>
        <v>4227395.1959999995</v>
      </c>
      <c r="K17" s="38">
        <f>B17+F17+H17+J17</f>
        <v>124354730.49599999</v>
      </c>
    </row>
    <row r="18" spans="1:11" ht="19.5" customHeight="1">
      <c r="A18" s="39" t="s">
        <v>7</v>
      </c>
      <c r="B18" s="33">
        <v>78929800</v>
      </c>
      <c r="C18" s="33">
        <v>25442050</v>
      </c>
      <c r="D18" s="33">
        <v>5543212.37</v>
      </c>
      <c r="E18" s="33">
        <v>5543212.37</v>
      </c>
      <c r="F18" s="40">
        <f t="shared" si="0"/>
        <v>30985262.37</v>
      </c>
      <c r="G18" s="41">
        <v>317792.72</v>
      </c>
      <c r="H18" s="40">
        <f>G18*54.75</f>
        <v>17399151.419999998</v>
      </c>
      <c r="I18" s="37">
        <v>143580.4</v>
      </c>
      <c r="J18" s="37">
        <f>I18*54.75</f>
        <v>7861026.899999999</v>
      </c>
      <c r="K18" s="38">
        <f>B18+F18+H18+J18</f>
        <v>135175240.69</v>
      </c>
    </row>
    <row r="19" spans="1:11" ht="19.5" customHeight="1">
      <c r="A19" s="39" t="s">
        <v>8</v>
      </c>
      <c r="B19" s="33">
        <v>74801100</v>
      </c>
      <c r="C19" s="33">
        <v>25011300</v>
      </c>
      <c r="D19" s="33">
        <v>5733486.27</v>
      </c>
      <c r="E19" s="33">
        <v>5733486.27</v>
      </c>
      <c r="F19" s="40">
        <f t="shared" si="0"/>
        <v>30744786.27</v>
      </c>
      <c r="G19" s="41">
        <v>190315.12</v>
      </c>
      <c r="H19" s="40">
        <f>G19*54.49</f>
        <v>10370270.8888</v>
      </c>
      <c r="I19" s="37">
        <v>93083.78</v>
      </c>
      <c r="J19" s="37">
        <f>I19*54.49</f>
        <v>5072135.1722</v>
      </c>
      <c r="K19" s="38">
        <f>+B19+F19+H19+J19</f>
        <v>120988292.33099999</v>
      </c>
    </row>
    <row r="20" spans="1:11" ht="19.5" customHeight="1">
      <c r="A20" s="43" t="s">
        <v>22</v>
      </c>
      <c r="B20" s="33">
        <v>80268550</v>
      </c>
      <c r="C20" s="33">
        <v>26835755</v>
      </c>
      <c r="D20" s="33">
        <v>5816127.33</v>
      </c>
      <c r="E20" s="33">
        <v>5816127.33</v>
      </c>
      <c r="F20" s="40">
        <f t="shared" si="0"/>
        <v>32651882.33</v>
      </c>
      <c r="G20" s="41">
        <v>161065.08</v>
      </c>
      <c r="H20" s="40">
        <f>G20*53.64</f>
        <v>8639530.891199999</v>
      </c>
      <c r="I20" s="37">
        <v>83086.2</v>
      </c>
      <c r="J20" s="37">
        <f>I20*53.64</f>
        <v>4456743.768</v>
      </c>
      <c r="K20" s="38">
        <f>+B20+F20+H20+J20</f>
        <v>126016706.9892</v>
      </c>
    </row>
    <row r="21" spans="1:11" ht="19.5" customHeight="1">
      <c r="A21" s="43" t="s">
        <v>9</v>
      </c>
      <c r="B21" s="33">
        <v>73727150</v>
      </c>
      <c r="C21" s="33">
        <v>26621400</v>
      </c>
      <c r="D21" s="33">
        <v>5697621.02</v>
      </c>
      <c r="E21" s="33">
        <v>5697621.02</v>
      </c>
      <c r="F21" s="40">
        <f t="shared" si="0"/>
        <v>32319021.02</v>
      </c>
      <c r="G21" s="41">
        <v>131109.8</v>
      </c>
      <c r="H21" s="40">
        <f>G21*53.14</f>
        <v>6967174.772</v>
      </c>
      <c r="I21" s="37">
        <v>158377.96</v>
      </c>
      <c r="J21" s="37">
        <f>I21*53.14</f>
        <v>8416204.7944</v>
      </c>
      <c r="K21" s="38">
        <f>B21+F21+H21+J21</f>
        <v>121429550.5864</v>
      </c>
    </row>
    <row r="22" spans="1:11" ht="19.5" customHeight="1">
      <c r="A22" s="43" t="s">
        <v>16</v>
      </c>
      <c r="B22" s="33">
        <v>85079350</v>
      </c>
      <c r="C22" s="33">
        <v>26153430</v>
      </c>
      <c r="D22" s="44">
        <v>5802330.43</v>
      </c>
      <c r="E22" s="33">
        <v>5802330.43</v>
      </c>
      <c r="F22" s="45">
        <f t="shared" si="0"/>
        <v>31955760.43</v>
      </c>
      <c r="G22" s="41">
        <v>297336.68</v>
      </c>
      <c r="H22" s="40">
        <f>G22*53.66</f>
        <v>15955086.248799998</v>
      </c>
      <c r="I22" s="37">
        <v>149527.77</v>
      </c>
      <c r="J22" s="37">
        <f>I22*53.66</f>
        <v>8023660.138199999</v>
      </c>
      <c r="K22" s="46">
        <v>145254914.29140002</v>
      </c>
    </row>
    <row r="23" spans="1:11" ht="19.5" customHeight="1">
      <c r="A23" s="43" t="s">
        <v>10</v>
      </c>
      <c r="B23" s="33">
        <v>77383771.94</v>
      </c>
      <c r="C23" s="33">
        <v>22609259.94</v>
      </c>
      <c r="D23" s="33"/>
      <c r="E23" s="33">
        <v>4963008.28</v>
      </c>
      <c r="F23" s="40">
        <f t="shared" si="0"/>
        <v>27572268.220000003</v>
      </c>
      <c r="G23" s="41">
        <v>110958.68</v>
      </c>
      <c r="H23" s="40">
        <f>G23*56.46</f>
        <v>6264727.072799999</v>
      </c>
      <c r="I23" s="37">
        <v>106492.05</v>
      </c>
      <c r="J23" s="37">
        <f>I23*53.66</f>
        <v>5714363.403</v>
      </c>
      <c r="K23" s="38">
        <f>B23+F23+H23+J23</f>
        <v>116935130.63579999</v>
      </c>
    </row>
    <row r="24" spans="1:11" ht="19.5" customHeight="1" thickBot="1">
      <c r="A24" s="47" t="s">
        <v>11</v>
      </c>
      <c r="B24" s="33"/>
      <c r="C24" s="33"/>
      <c r="D24" s="33"/>
      <c r="E24" s="33"/>
      <c r="F24" s="33"/>
      <c r="G24" s="41"/>
      <c r="H24" s="40"/>
      <c r="I24" s="37"/>
      <c r="J24" s="37"/>
      <c r="K24" s="38"/>
    </row>
    <row r="25" spans="1:11" ht="19.5" customHeight="1" thickBot="1" thickTop="1">
      <c r="A25" s="48" t="s">
        <v>0</v>
      </c>
      <c r="B25" s="49">
        <f aca="true" t="shared" si="1" ref="B25:K25">SUM(B13:B24)</f>
        <v>811216871.94</v>
      </c>
      <c r="C25" s="49">
        <f>SUM(C13:C24)</f>
        <v>270760699.94</v>
      </c>
      <c r="D25" s="49">
        <f t="shared" si="1"/>
        <v>49795182.38</v>
      </c>
      <c r="E25" s="49">
        <f>SUM(E13:E24)</f>
        <v>54758190.660000004</v>
      </c>
      <c r="F25" s="49">
        <f>SUM(F13:F24)</f>
        <v>325518890.6</v>
      </c>
      <c r="G25" s="50">
        <f t="shared" si="1"/>
        <v>2122311.2800000003</v>
      </c>
      <c r="H25" s="51">
        <f t="shared" si="1"/>
        <v>116444865.80379997</v>
      </c>
      <c r="I25" s="52">
        <f t="shared" si="1"/>
        <v>1260078.3</v>
      </c>
      <c r="J25" s="51">
        <f t="shared" si="1"/>
        <v>68817780.8076</v>
      </c>
      <c r="K25" s="53">
        <f t="shared" si="1"/>
        <v>1326239466.6258</v>
      </c>
    </row>
    <row r="26" spans="1:11" ht="5.25" customHeight="1" thickTop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42.75" customHeight="1">
      <c r="A27" s="56" t="s">
        <v>49</v>
      </c>
      <c r="B27" s="56"/>
      <c r="C27" s="56"/>
      <c r="D27" s="56"/>
      <c r="E27" s="56"/>
      <c r="F27" s="56"/>
      <c r="G27" s="56"/>
      <c r="H27" s="56"/>
      <c r="I27" s="56"/>
      <c r="J27" s="56"/>
      <c r="K27" s="57"/>
    </row>
    <row r="28" spans="1:11" ht="44.25" customHeight="1">
      <c r="A28" s="58" t="s">
        <v>61</v>
      </c>
      <c r="B28" s="58"/>
      <c r="C28" s="58"/>
      <c r="D28" s="58"/>
      <c r="E28" s="58"/>
      <c r="F28" s="58"/>
      <c r="G28" s="58"/>
      <c r="H28" s="58"/>
      <c r="I28" s="58"/>
      <c r="J28" s="58"/>
      <c r="K28" s="57"/>
    </row>
    <row r="29" spans="1:11" ht="7.5" customHeight="1">
      <c r="A29" s="59"/>
      <c r="B29" s="59"/>
      <c r="C29" s="59"/>
      <c r="D29" s="60"/>
      <c r="E29" s="60"/>
      <c r="F29" s="61"/>
      <c r="G29" s="63"/>
      <c r="H29" s="57"/>
      <c r="I29" s="62"/>
      <c r="J29" s="62"/>
      <c r="K29" s="62"/>
    </row>
    <row r="30" spans="1:11" ht="24.75" customHeight="1">
      <c r="A30" s="64" t="s">
        <v>31</v>
      </c>
      <c r="B30" s="64"/>
      <c r="C30" s="64"/>
      <c r="D30" s="64"/>
      <c r="E30" s="64"/>
      <c r="F30" s="64"/>
      <c r="G30" s="64"/>
      <c r="H30" s="64"/>
      <c r="I30" s="64"/>
      <c r="J30" s="64"/>
      <c r="K30" s="62"/>
    </row>
    <row r="31" spans="1:11" ht="37.5" customHeight="1">
      <c r="A31" s="65" t="s">
        <v>53</v>
      </c>
      <c r="B31" s="65"/>
      <c r="C31" s="65"/>
      <c r="D31" s="65"/>
      <c r="E31" s="65"/>
      <c r="F31" s="65"/>
      <c r="G31" s="65"/>
      <c r="H31" s="65"/>
      <c r="I31" s="65"/>
      <c r="J31" s="65"/>
      <c r="K31" s="62"/>
    </row>
    <row r="32" spans="1:11" ht="34.5" customHeight="1">
      <c r="A32" s="66" t="s">
        <v>54</v>
      </c>
      <c r="B32" s="66"/>
      <c r="C32" s="66"/>
      <c r="D32" s="66"/>
      <c r="E32" s="66"/>
      <c r="F32" s="66"/>
      <c r="G32" s="66"/>
      <c r="H32" s="66"/>
      <c r="I32" s="66"/>
      <c r="J32" s="66"/>
      <c r="K32" s="62"/>
    </row>
    <row r="33" spans="1:11" ht="40.5" customHeight="1">
      <c r="A33" s="67" t="s">
        <v>55</v>
      </c>
      <c r="B33" s="67"/>
      <c r="C33" s="67"/>
      <c r="D33" s="67"/>
      <c r="E33" s="67"/>
      <c r="F33" s="67"/>
      <c r="G33" s="67"/>
      <c r="H33" s="67"/>
      <c r="I33" s="67"/>
      <c r="J33" s="67"/>
      <c r="K33" s="62"/>
    </row>
    <row r="34" spans="1:11" ht="36" customHeight="1">
      <c r="A34" s="67" t="s">
        <v>48</v>
      </c>
      <c r="B34" s="67"/>
      <c r="C34" s="67"/>
      <c r="D34" s="67"/>
      <c r="E34" s="67"/>
      <c r="F34" s="67"/>
      <c r="G34" s="67"/>
      <c r="H34" s="67"/>
      <c r="I34" s="67"/>
      <c r="J34" s="67"/>
      <c r="K34" s="57"/>
    </row>
    <row r="35" spans="1:11" ht="21.75" customHeight="1">
      <c r="A35" s="67" t="s">
        <v>42</v>
      </c>
      <c r="B35" s="67"/>
      <c r="C35" s="67"/>
      <c r="D35" s="67"/>
      <c r="E35" s="67"/>
      <c r="F35" s="67"/>
      <c r="G35" s="67"/>
      <c r="H35" s="67"/>
      <c r="I35" s="67"/>
      <c r="J35" s="68"/>
      <c r="K35" s="62"/>
    </row>
    <row r="36" spans="1:11" ht="21.75" customHeight="1">
      <c r="A36" s="67" t="s">
        <v>39</v>
      </c>
      <c r="B36" s="67"/>
      <c r="C36" s="67"/>
      <c r="D36" s="67"/>
      <c r="E36" s="67"/>
      <c r="F36" s="67"/>
      <c r="G36" s="67"/>
      <c r="H36" s="67"/>
      <c r="I36" s="67"/>
      <c r="J36" s="67"/>
      <c r="K36" s="62"/>
    </row>
    <row r="37" spans="1:11" ht="21.75" customHeight="1">
      <c r="A37" s="67" t="s">
        <v>40</v>
      </c>
      <c r="B37" s="67"/>
      <c r="C37" s="67"/>
      <c r="D37" s="68"/>
      <c r="E37" s="68"/>
      <c r="F37" s="68"/>
      <c r="G37" s="68"/>
      <c r="H37" s="68"/>
      <c r="I37" s="68"/>
      <c r="J37" s="68"/>
      <c r="K37" s="62"/>
    </row>
    <row r="38" spans="1:11" ht="21.75" customHeight="1">
      <c r="A38" s="67" t="s">
        <v>43</v>
      </c>
      <c r="B38" s="67"/>
      <c r="C38" s="67"/>
      <c r="D38" s="67"/>
      <c r="E38" s="67"/>
      <c r="F38" s="67"/>
      <c r="G38" s="67"/>
      <c r="H38" s="67"/>
      <c r="I38" s="68"/>
      <c r="J38" s="68"/>
      <c r="K38" s="62"/>
    </row>
    <row r="39" spans="1:11" ht="21.75" customHeight="1">
      <c r="A39" s="69" t="s">
        <v>45</v>
      </c>
      <c r="B39" s="69"/>
      <c r="C39" s="69"/>
      <c r="D39" s="69"/>
      <c r="E39" s="69"/>
      <c r="F39" s="69"/>
      <c r="G39" s="69"/>
      <c r="H39" s="69"/>
      <c r="I39" s="68"/>
      <c r="J39" s="68"/>
      <c r="K39" s="62"/>
    </row>
    <row r="40" spans="1:11" ht="21.75" customHeight="1">
      <c r="A40" s="67" t="s">
        <v>44</v>
      </c>
      <c r="B40" s="67"/>
      <c r="C40" s="67"/>
      <c r="D40" s="67"/>
      <c r="E40" s="67"/>
      <c r="F40" s="67"/>
      <c r="G40" s="68"/>
      <c r="H40" s="68"/>
      <c r="I40" s="68"/>
      <c r="J40" s="68"/>
      <c r="K40" s="62"/>
    </row>
    <row r="41" spans="1:11" ht="21" customHeight="1">
      <c r="A41" s="67" t="s">
        <v>46</v>
      </c>
      <c r="B41" s="67"/>
      <c r="C41" s="67"/>
      <c r="D41" s="67"/>
      <c r="E41" s="67"/>
      <c r="F41" s="67"/>
      <c r="G41" s="68"/>
      <c r="H41" s="68"/>
      <c r="I41" s="68"/>
      <c r="J41" s="68"/>
      <c r="K41" s="62"/>
    </row>
    <row r="42" spans="1:11" ht="21" customHeight="1">
      <c r="A42" s="67" t="s">
        <v>50</v>
      </c>
      <c r="B42" s="67"/>
      <c r="C42" s="67"/>
      <c r="D42" s="67"/>
      <c r="E42" s="67"/>
      <c r="F42" s="67"/>
      <c r="G42" s="68"/>
      <c r="H42" s="68"/>
      <c r="I42" s="68"/>
      <c r="J42" s="68"/>
      <c r="K42" s="62"/>
    </row>
    <row r="43" spans="1:11" ht="21" customHeight="1">
      <c r="A43" s="67" t="s">
        <v>56</v>
      </c>
      <c r="B43" s="67"/>
      <c r="C43" s="67"/>
      <c r="D43" s="67"/>
      <c r="E43" s="67"/>
      <c r="F43" s="67"/>
      <c r="G43" s="68"/>
      <c r="H43" s="68"/>
      <c r="I43" s="68"/>
      <c r="J43" s="68"/>
      <c r="K43" s="62"/>
    </row>
    <row r="44" spans="1:11" ht="21" customHeight="1">
      <c r="A44" s="67" t="s">
        <v>57</v>
      </c>
      <c r="B44" s="67"/>
      <c r="C44" s="67"/>
      <c r="D44" s="67"/>
      <c r="E44" s="67"/>
      <c r="F44" s="68"/>
      <c r="G44" s="68"/>
      <c r="H44" s="68"/>
      <c r="I44" s="68"/>
      <c r="J44" s="68"/>
      <c r="K44" s="62"/>
    </row>
    <row r="45" spans="1:11" ht="21" customHeight="1">
      <c r="A45" s="67" t="s">
        <v>58</v>
      </c>
      <c r="B45" s="67"/>
      <c r="C45" s="67"/>
      <c r="D45" s="67"/>
      <c r="E45" s="67"/>
      <c r="F45" s="68"/>
      <c r="G45" s="68"/>
      <c r="H45" s="68"/>
      <c r="I45" s="68"/>
      <c r="J45" s="68"/>
      <c r="K45" s="62"/>
    </row>
    <row r="46" spans="1:11" ht="63.75" customHeight="1">
      <c r="A46" s="70" t="s">
        <v>59</v>
      </c>
      <c r="B46" s="70"/>
      <c r="C46" s="70"/>
      <c r="D46" s="70"/>
      <c r="E46" s="70"/>
      <c r="F46" s="70"/>
      <c r="G46" s="70"/>
      <c r="H46" s="70"/>
      <c r="I46" s="70"/>
      <c r="J46" s="70"/>
      <c r="K46" s="62"/>
    </row>
    <row r="47" spans="1:11" ht="28.5" customHeight="1">
      <c r="A47" s="71" t="s">
        <v>60</v>
      </c>
      <c r="B47" s="71"/>
      <c r="C47" s="71"/>
      <c r="D47" s="71"/>
      <c r="E47" s="71"/>
      <c r="F47" s="71"/>
      <c r="G47" s="71"/>
      <c r="H47" s="71"/>
      <c r="I47" s="71"/>
      <c r="J47" s="71"/>
      <c r="K47" s="62"/>
    </row>
    <row r="48" spans="1:11" ht="66.7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62"/>
    </row>
    <row r="49" spans="1:11" ht="42" customHeight="1" thickBot="1">
      <c r="A49" s="72" t="s">
        <v>30</v>
      </c>
      <c r="B49" s="72"/>
      <c r="C49" s="73"/>
      <c r="D49" s="73"/>
      <c r="E49" s="74" t="s">
        <v>51</v>
      </c>
      <c r="F49" s="74"/>
      <c r="G49" s="74"/>
      <c r="H49" s="75"/>
      <c r="I49" s="76" t="s">
        <v>41</v>
      </c>
      <c r="J49" s="76"/>
      <c r="K49" s="76"/>
    </row>
    <row r="50" spans="1:11" ht="30" customHeight="1">
      <c r="A50" s="77" t="s">
        <v>21</v>
      </c>
      <c r="B50" s="77"/>
      <c r="C50" s="60"/>
      <c r="D50" s="60"/>
      <c r="E50" s="77" t="s">
        <v>52</v>
      </c>
      <c r="F50" s="77"/>
      <c r="G50" s="77"/>
      <c r="H50" s="62"/>
      <c r="I50" s="78" t="s">
        <v>32</v>
      </c>
      <c r="J50" s="78"/>
      <c r="K50" s="78"/>
    </row>
    <row r="51" spans="1:11" ht="27.75" customHeight="1">
      <c r="A51" s="79"/>
      <c r="B51" s="80"/>
      <c r="C51" s="80"/>
      <c r="D51" s="60"/>
      <c r="E51" s="81"/>
      <c r="F51" s="81"/>
      <c r="G51" s="81"/>
      <c r="H51" s="82"/>
      <c r="I51" s="82"/>
      <c r="J51" s="82"/>
      <c r="K51" s="82"/>
    </row>
    <row r="52" spans="1:11" ht="19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2"/>
    </row>
    <row r="53" spans="1:11" ht="19.5" customHeight="1" hidden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4"/>
    </row>
    <row r="54" spans="1:11" ht="19.5" customHeight="1">
      <c r="A54" s="85"/>
      <c r="B54" s="86"/>
      <c r="C54" s="86"/>
      <c r="D54" s="86"/>
      <c r="E54" s="86"/>
      <c r="F54" s="86"/>
      <c r="G54" s="86"/>
      <c r="H54" s="86"/>
      <c r="I54" s="87"/>
      <c r="J54" s="87"/>
      <c r="K54" s="88"/>
    </row>
    <row r="55" spans="1:11" ht="19.5" customHeight="1">
      <c r="A55" s="89"/>
      <c r="B55" s="90"/>
      <c r="C55" s="90">
        <f>SUM(C53:C54)</f>
        <v>0</v>
      </c>
      <c r="D55" s="90"/>
      <c r="E55" s="90"/>
      <c r="F55" s="90"/>
      <c r="G55" s="90"/>
      <c r="H55" s="90"/>
      <c r="I55" s="91"/>
      <c r="J55" s="91"/>
      <c r="K55" s="88"/>
    </row>
    <row r="56" spans="1:11" ht="19.5" customHeight="1">
      <c r="A56" s="86"/>
      <c r="B56" s="90"/>
      <c r="C56" s="90"/>
      <c r="D56" s="90"/>
      <c r="E56" s="90"/>
      <c r="F56" s="90"/>
      <c r="G56" s="90" t="s">
        <v>47</v>
      </c>
      <c r="H56" s="90"/>
      <c r="I56" s="92"/>
      <c r="J56" s="91"/>
      <c r="K56" s="88"/>
    </row>
    <row r="57" spans="1:11" ht="19.5" customHeight="1">
      <c r="A57" s="90"/>
      <c r="B57" s="93"/>
      <c r="C57" s="93"/>
      <c r="D57" s="93"/>
      <c r="E57" s="93"/>
      <c r="F57" s="93"/>
      <c r="G57" s="93"/>
      <c r="H57" s="93"/>
      <c r="I57" s="88"/>
      <c r="J57" s="88"/>
      <c r="K57" s="88"/>
    </row>
    <row r="58" spans="1:11" ht="19.5" customHeight="1">
      <c r="A58" s="90"/>
      <c r="B58" s="94"/>
      <c r="C58" s="94"/>
      <c r="D58" s="94"/>
      <c r="E58" s="94"/>
      <c r="F58" s="94"/>
      <c r="G58" s="94"/>
      <c r="H58" s="94"/>
      <c r="I58" s="95"/>
      <c r="J58" s="95"/>
      <c r="K58" s="95"/>
    </row>
    <row r="59" spans="1:11" ht="23.25" customHeight="1">
      <c r="A59" s="96"/>
      <c r="B59" s="97"/>
      <c r="C59" s="97"/>
      <c r="D59" s="97"/>
      <c r="E59" s="97"/>
      <c r="F59" s="97"/>
      <c r="G59" s="97"/>
      <c r="H59" s="97"/>
      <c r="I59" s="98"/>
      <c r="J59" s="98"/>
      <c r="K59" s="98"/>
    </row>
    <row r="60" spans="1:11" ht="39.75" customHeight="1">
      <c r="A60" s="92"/>
      <c r="B60" s="99"/>
      <c r="C60" s="99"/>
      <c r="D60" s="99"/>
      <c r="E60" s="99"/>
      <c r="F60" s="99"/>
      <c r="G60" s="99"/>
      <c r="H60" s="99"/>
      <c r="I60" s="99"/>
      <c r="J60" s="99"/>
      <c r="K60" s="82"/>
    </row>
    <row r="61" spans="1:11" ht="89.25" customHeight="1">
      <c r="A61" s="98"/>
      <c r="B61" s="100"/>
      <c r="C61" s="100"/>
      <c r="D61" s="100"/>
      <c r="E61" s="100"/>
      <c r="F61" s="100"/>
      <c r="G61" s="100"/>
      <c r="H61" s="100"/>
      <c r="I61" s="100"/>
      <c r="J61" s="100"/>
      <c r="K61" s="101"/>
    </row>
    <row r="62" spans="1:11" ht="24.75" customHeight="1">
      <c r="A62" s="99"/>
      <c r="B62" s="80"/>
      <c r="C62" s="80"/>
      <c r="D62" s="80"/>
      <c r="E62" s="80"/>
      <c r="F62" s="80"/>
      <c r="G62" s="80"/>
      <c r="H62" s="60"/>
      <c r="I62" s="60"/>
      <c r="J62" s="60"/>
      <c r="K62" s="82"/>
    </row>
    <row r="63" spans="1:11" ht="66.75" customHeight="1">
      <c r="A63" s="100"/>
      <c r="B63" s="102"/>
      <c r="C63" s="102"/>
      <c r="D63" s="102"/>
      <c r="E63" s="102"/>
      <c r="F63" s="102"/>
      <c r="G63" s="102"/>
      <c r="H63" s="102"/>
      <c r="I63" s="102"/>
      <c r="J63" s="102"/>
      <c r="K63" s="103"/>
    </row>
    <row r="64" spans="1:11" ht="54" customHeight="1">
      <c r="A64" s="80"/>
      <c r="B64" s="104"/>
      <c r="C64" s="104"/>
      <c r="D64" s="104"/>
      <c r="E64" s="104"/>
      <c r="F64" s="104"/>
      <c r="G64" s="104"/>
      <c r="H64" s="104"/>
      <c r="I64" s="104"/>
      <c r="J64" s="104"/>
      <c r="K64" s="105"/>
    </row>
    <row r="65" spans="1:11" ht="64.5" customHeight="1">
      <c r="A65" s="106"/>
      <c r="B65" s="107"/>
      <c r="C65" s="107"/>
      <c r="D65" s="107"/>
      <c r="E65" s="107"/>
      <c r="F65" s="107"/>
      <c r="G65" s="88"/>
      <c r="H65" s="88"/>
      <c r="I65" s="88"/>
      <c r="J65" s="88"/>
      <c r="K65" s="88"/>
    </row>
    <row r="66" spans="1:10" ht="15" customHeight="1">
      <c r="A66" s="104"/>
      <c r="B66" s="88"/>
      <c r="C66" s="88"/>
      <c r="D66" s="88"/>
      <c r="E66" s="88"/>
      <c r="F66" s="88"/>
      <c r="G66" s="62"/>
      <c r="H66" s="62"/>
      <c r="I66" s="62"/>
      <c r="J66" s="62"/>
    </row>
    <row r="67" spans="1:10" ht="99.75" customHeight="1">
      <c r="A67" s="107"/>
      <c r="B67" s="102"/>
      <c r="C67" s="102"/>
      <c r="D67" s="102"/>
      <c r="E67" s="102"/>
      <c r="F67" s="102"/>
      <c r="G67" s="102"/>
      <c r="H67" s="102"/>
      <c r="I67" s="102"/>
      <c r="J67" s="102"/>
    </row>
    <row r="68" spans="1:10" ht="12.75">
      <c r="A68" s="88"/>
      <c r="B68" s="3"/>
      <c r="C68" s="3"/>
      <c r="D68" s="3"/>
      <c r="E68" s="3"/>
      <c r="F68" s="3"/>
      <c r="G68" s="3"/>
      <c r="H68" s="3"/>
      <c r="I68" s="3"/>
      <c r="J68" s="3"/>
    </row>
    <row r="69" spans="1:10" ht="78.7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7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102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3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ht="12.75">
      <c r="A135" s="2"/>
    </row>
    <row r="136" ht="12.75">
      <c r="A136" s="2"/>
    </row>
    <row r="465" ht="12.75">
      <c r="A465" s="1">
        <v>0</v>
      </c>
    </row>
  </sheetData>
  <sheetProtection/>
  <mergeCells count="42">
    <mergeCell ref="A5:K5"/>
    <mergeCell ref="E51:G51"/>
    <mergeCell ref="A32:J32"/>
    <mergeCell ref="A37:C37"/>
    <mergeCell ref="A43:F43"/>
    <mergeCell ref="A45:E45"/>
    <mergeCell ref="A48:J48"/>
    <mergeCell ref="A35:I35"/>
    <mergeCell ref="C10:F10"/>
    <mergeCell ref="A46:J46"/>
    <mergeCell ref="A41:F41"/>
    <mergeCell ref="I49:K49"/>
    <mergeCell ref="A40:F40"/>
    <mergeCell ref="A33:J33"/>
    <mergeCell ref="A39:H39"/>
    <mergeCell ref="A50:B50"/>
    <mergeCell ref="E50:G50"/>
    <mergeCell ref="A47:J47"/>
    <mergeCell ref="A38:H38"/>
    <mergeCell ref="A42:F42"/>
    <mergeCell ref="A1:K1"/>
    <mergeCell ref="A2:K2"/>
    <mergeCell ref="A4:K4"/>
    <mergeCell ref="A3:K3"/>
    <mergeCell ref="A6:K6"/>
    <mergeCell ref="K9:K12"/>
    <mergeCell ref="A27:J27"/>
    <mergeCell ref="C11:F11"/>
    <mergeCell ref="G10:H11"/>
    <mergeCell ref="A30:J30"/>
    <mergeCell ref="A34:J34"/>
    <mergeCell ref="A28:J28"/>
    <mergeCell ref="A52:J53"/>
    <mergeCell ref="A31:J31"/>
    <mergeCell ref="I10:J11"/>
    <mergeCell ref="A9:A12"/>
    <mergeCell ref="B9:J9"/>
    <mergeCell ref="E49:G49"/>
    <mergeCell ref="A49:B49"/>
    <mergeCell ref="A44:E44"/>
    <mergeCell ref="A36:J36"/>
    <mergeCell ref="I50:K50"/>
  </mergeCells>
  <printOptions horizontalCentered="1"/>
  <pageMargins left="0" right="0" top="0.3937007874015748" bottom="0.3937007874015748" header="0.5118110236220472" footer="0.31496062992125984"/>
  <pageSetup horizontalDpi="600" verticalDpi="600" orientation="landscape" scale="44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2022-12-05T19:54:32Z</cp:lastPrinted>
  <dcterms:created xsi:type="dcterms:W3CDTF">2005-03-02T13:47:17Z</dcterms:created>
  <dcterms:modified xsi:type="dcterms:W3CDTF">2022-12-05T19:55:04Z</dcterms:modified>
  <cp:category/>
  <cp:version/>
  <cp:contentType/>
  <cp:contentStatus/>
</cp:coreProperties>
</file>