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General'!$A$1:$K$51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<sst xmlns="http://schemas.openxmlformats.org/spreadsheetml/2006/main" count="116" uniqueCount="71">
  <si>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</si>
  <si>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</si>
  <si>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</si>
  <si>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</si>
  <si>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</si>
  <si>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</si>
  <si>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</si>
  <si>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</si>
  <si>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</si>
  <si>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</si>
  <si>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</si>
  <si>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</si>
  <si>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</si>
  <si>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</si>
  <si>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</si>
  <si>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</si>
  <si>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</si>
  <si>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</si>
  <si>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</si>
  <si>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</si>
  <si>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</si>
  <si>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</si>
  <si>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</si>
  <si>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</si>
  <si>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</si>
  <si>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</si>
  <si>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</si>
  <si>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</si>
  <si>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</si>
  <si>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</si>
  <si>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</si>
  <si>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</si>
  <si>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</si>
  <si>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</si>
  <si>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</si>
  <si>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</si>
  <si>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</si>
  <si>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</si>
  <si>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</si>
  <si>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</si>
  <si>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</si>
  <si>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</si>
  <si>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</si>
  <si>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</si>
  <si>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</si>
  <si>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</si>
  <si>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</si>
  <si>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</si>
  <si>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</si>
  <si>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</si>
  <si>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</si>
  <si>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</si>
  <si>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</si>
  <si>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</si>
  <si>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</si>
  <si>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</si>
  <si>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</si>
  <si>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REVISADO POR:  LICDA. LUISA GUZMAN</t>
  </si>
  <si>
    <t>AUXILIAR DE TESORERIA</t>
  </si>
  <si>
    <t>EN REPRESENTACION DE LA LICDA. VILMA LUGO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</si>
  <si>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</si>
  <si>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l)  Otros: Reintegro para Pagos Teléfono No. 111681 por $229,875.69</t>
  </si>
  <si>
    <t>Nota 01:  Tasa de conversión Enero - Diciembre 2022 del Banco Central e Impuestos Internos:  (Enero $57.51; Febrero $56.49; Marzo $54.81; Abril $54.95; Mayo $55.05; Junio $54.7;5ulio $54.49; Agosto $53.64; Septiembre $53.14).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</si>
  <si>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</si>
  <si>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a) Se ajustó el valor correspondiente a Deducciones Seguro Complementario a Empleados por RD$241,866.36 (Enero $22,200.59; Febrero $22,200.59; Marzo $22,200.59; Abril $22,200.59; Mayo $25,249.74; Junio $27,273.32; Julio $27,928.32; Agosto $35,269.81; Septiembre $37,342.81)</t>
  </si>
  <si>
    <t>b)  Transferencia Recibida por Servicios Ofrecidos a los Consulados RD$51,611,555.75 (Enero $3,511,957.44; Febrero $2,290,292.73; Marzo $5,036,592.77; Abril $5,390,909.00; Mayo $6,063,416.25; Junio $12,818,500.87; Julio $5,239,330.52; Agosto $3,970,900.42; Septiembre $7,289,655.75).</t>
  </si>
  <si>
    <t xml:space="preserve">c)  Transferencias Recibidas de SIRITE Comisión por Servicios por un monto de RD$: 4,330,450.00 (Enero $304,100.00; Febrero $466,250.00; Marzo $482,600.00; Abril $435,500.00; Mayo $452,500.00; Junio $535,400.00; Julio $537,500.00; Agosto $514,200.00; Septiembre $602,400.00).  </t>
  </si>
  <si>
    <t>l)  Monto dejado de incluir en el mes de Agosto INT1662746685396 por RD$200.00</t>
  </si>
  <si>
    <t>m) Favor tomar nota que en la Cuenta Colectora están incluidos las Comisiones de los Impuestos por un monto de RD$7,655,086.86 (Enero $611,044.36; Febrero $552,777.64; Marzo $1,048,871.38;Abril $732,813.93; Mayo $970,711.50; Junio $865,243.22; Julio $908,025.27; Agosto $1,074,246.62; Septiembre $891,352.93), correspondientes a Tarjeta de Crédito 2022. respectivamente.</t>
  </si>
  <si>
    <t>Nota 01:  Los datos suministrados en el mes de Octubre están sujetos a Revisión con los Estados de Cuentas Banco de Reservas  Vs. Tesorería Nacional.</t>
  </si>
  <si>
    <t xml:space="preserve">Nota 02: Al Cierre Enero - Septiembre  2022, los Ingresos reflejan un monto de RD$92,175,969.12 (Este monto corresponde a Deducciones Seguro Complementario Empleados, Transferencias Servicios de Consulados y Proyectos Especiales, Transferencias Recibidas Servicios SIRITE, Reversiones por la Tesorería Nacional, Otros), para un  monto total de RD$358,180,904.91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</si>
</sst>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name val="Arial"/>
      <family val="2"/>
    </font>
    <font>
      <b/>
      <u val="singleAccounting"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"/>
      <sz val="11"/>
      <color rgb="FFFF0000"/>
      <name val="Arial"/>
      <family val="2"/>
    </font>
    <font>
      <b/>
      <u val="singleAccounting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3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4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171" fontId="75" fillId="0" borderId="0" xfId="42" applyFont="1" applyAlignment="1">
      <alignment wrapText="1"/>
    </xf>
    <xf numFmtId="171" fontId="7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4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6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7" fillId="0" borderId="12" xfId="44" applyNumberFormat="1" applyFont="1" applyFill="1" applyBorder="1" applyAlignment="1" applyProtection="1">
      <alignment/>
      <protection/>
    </xf>
    <xf numFmtId="185" fontId="77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7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6" fillId="0" borderId="0" xfId="42" applyFont="1" applyAlignment="1">
      <alignment wrapText="1"/>
    </xf>
    <xf numFmtId="171" fontId="74" fillId="0" borderId="0" xfId="42" applyFont="1" applyAlignment="1">
      <alignment wrapText="1"/>
    </xf>
    <xf numFmtId="171" fontId="74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8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80" fillId="34" borderId="26" xfId="42" applyNumberFormat="1" applyFont="1" applyFill="1" applyBorder="1" applyAlignment="1">
      <alignment horizontal="center" wrapText="1"/>
    </xf>
    <xf numFmtId="185" fontId="77" fillId="0" borderId="27" xfId="44" applyNumberFormat="1" applyFont="1" applyFill="1" applyBorder="1" applyAlignment="1" applyProtection="1">
      <alignment/>
      <protection/>
    </xf>
    <xf numFmtId="185" fontId="77" fillId="0" borderId="19" xfId="44" applyNumberFormat="1" applyFont="1" applyFill="1" applyBorder="1" applyAlignment="1" applyProtection="1">
      <alignment/>
      <protection/>
    </xf>
    <xf numFmtId="185" fontId="77" fillId="0" borderId="20" xfId="44" applyNumberFormat="1" applyFont="1" applyFill="1" applyBorder="1" applyAlignment="1" applyProtection="1">
      <alignment/>
      <protection/>
    </xf>
    <xf numFmtId="185" fontId="77" fillId="0" borderId="28" xfId="44" applyNumberFormat="1" applyFont="1" applyFill="1" applyBorder="1" applyAlignment="1" applyProtection="1">
      <alignment/>
      <protection/>
    </xf>
    <xf numFmtId="185" fontId="77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5" fillId="0" borderId="30" xfId="0" applyNumberFormat="1" applyFont="1" applyBorder="1" applyAlignment="1">
      <alignment/>
    </xf>
    <xf numFmtId="185" fontId="75" fillId="0" borderId="31" xfId="0" applyNumberFormat="1" applyFont="1" applyBorder="1" applyAlignment="1">
      <alignment/>
    </xf>
    <xf numFmtId="171" fontId="75" fillId="0" borderId="30" xfId="42" applyFont="1" applyBorder="1" applyAlignment="1">
      <alignment/>
    </xf>
    <xf numFmtId="185" fontId="80" fillId="0" borderId="32" xfId="0" applyNumberFormat="1" applyFont="1" applyBorder="1" applyAlignment="1">
      <alignment/>
    </xf>
    <xf numFmtId="185" fontId="80" fillId="0" borderId="31" xfId="0" applyNumberFormat="1" applyFont="1" applyBorder="1" applyAlignment="1">
      <alignment/>
    </xf>
    <xf numFmtId="185" fontId="77" fillId="0" borderId="33" xfId="44" applyNumberFormat="1" applyFont="1" applyFill="1" applyBorder="1" applyAlignment="1" applyProtection="1">
      <alignment/>
      <protection/>
    </xf>
    <xf numFmtId="185" fontId="77" fillId="0" borderId="22" xfId="44" applyNumberFormat="1" applyFont="1" applyFill="1" applyBorder="1" applyAlignment="1" applyProtection="1">
      <alignment/>
      <protection/>
    </xf>
    <xf numFmtId="185" fontId="77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80" fillId="0" borderId="30" xfId="0" applyNumberFormat="1" applyFont="1" applyBorder="1" applyAlignment="1">
      <alignment/>
    </xf>
    <xf numFmtId="185" fontId="80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80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81" fillId="0" borderId="32" xfId="0" applyNumberFormat="1" applyFont="1" applyBorder="1" applyAlignment="1">
      <alignment/>
    </xf>
    <xf numFmtId="185" fontId="81" fillId="0" borderId="31" xfId="0" applyNumberFormat="1" applyFont="1" applyBorder="1" applyAlignment="1">
      <alignment/>
    </xf>
    <xf numFmtId="185" fontId="82" fillId="0" borderId="32" xfId="0" applyNumberFormat="1" applyFont="1" applyBorder="1" applyAlignment="1">
      <alignment/>
    </xf>
    <xf numFmtId="0" fontId="75" fillId="0" borderId="0" xfId="0" applyFont="1" applyAlignment="1">
      <alignment horizontal="left"/>
    </xf>
    <xf numFmtId="171" fontId="75" fillId="0" borderId="0" xfId="42" applyFont="1" applyAlignment="1">
      <alignment horizontal="left" wrapText="1"/>
    </xf>
    <xf numFmtId="0" fontId="5" fillId="34" borderId="3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185" fontId="22" fillId="0" borderId="45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34" borderId="39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185" fontId="22" fillId="0" borderId="46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5" fillId="0" borderId="0" xfId="0" applyNumberFormat="1" applyFont="1" applyFill="1" applyAlignment="1">
      <alignment horizontal="left" vertical="center" wrapText="1"/>
    </xf>
    <xf numFmtId="0" fontId="5" fillId="34" borderId="45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 wrapText="1"/>
    </xf>
    <xf numFmtId="0" fontId="5" fillId="34" borderId="46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80" fillId="34" borderId="47" xfId="0" applyFont="1" applyFill="1" applyBorder="1" applyAlignment="1">
      <alignment horizontal="center" wrapText="1"/>
    </xf>
    <xf numFmtId="0" fontId="80" fillId="34" borderId="21" xfId="0" applyFont="1" applyFill="1" applyBorder="1" applyAlignment="1">
      <alignment horizontal="center" wrapText="1"/>
    </xf>
    <xf numFmtId="0" fontId="80" fillId="34" borderId="48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5" fillId="0" borderId="46" xfId="0" applyFont="1" applyBorder="1" applyAlignment="1">
      <alignment horizontal="center"/>
    </xf>
    <xf numFmtId="0" fontId="80" fillId="34" borderId="17" xfId="0" applyFont="1" applyFill="1" applyBorder="1" applyAlignment="1">
      <alignment horizontal="center" wrapText="1"/>
    </xf>
    <xf numFmtId="0" fontId="80" fillId="34" borderId="49" xfId="0" applyFont="1" applyFill="1" applyBorder="1" applyAlignment="1">
      <alignment horizontal="center" wrapText="1"/>
    </xf>
    <xf numFmtId="0" fontId="80" fillId="34" borderId="40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 vertical="top"/>
    </xf>
    <xf numFmtId="0" fontId="11" fillId="34" borderId="4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9" fillId="0" borderId="46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48" fillId="0" borderId="0" xfId="0" applyNumberFormat="1" applyFont="1" applyBorder="1" applyAlignment="1">
      <alignment horizontal="center"/>
    </xf>
    <xf numFmtId="185" fontId="49" fillId="0" borderId="0" xfId="0" applyNumberFormat="1" applyFont="1" applyAlignment="1">
      <alignment/>
    </xf>
    <xf numFmtId="185" fontId="48" fillId="0" borderId="0" xfId="0" applyNumberFormat="1" applyFont="1" applyBorder="1" applyAlignment="1">
      <alignment/>
    </xf>
    <xf numFmtId="185" fontId="50" fillId="0" borderId="0" xfId="0" applyNumberFormat="1" applyFont="1" applyAlignment="1">
      <alignment/>
    </xf>
    <xf numFmtId="0" fontId="48" fillId="34" borderId="41" xfId="0" applyFont="1" applyFill="1" applyBorder="1" applyAlignment="1">
      <alignment horizontal="center"/>
    </xf>
    <xf numFmtId="0" fontId="48" fillId="34" borderId="43" xfId="0" applyFont="1" applyFill="1" applyBorder="1" applyAlignment="1">
      <alignment horizontal="center"/>
    </xf>
    <xf numFmtId="0" fontId="48" fillId="34" borderId="44" xfId="0" applyFont="1" applyFill="1" applyBorder="1" applyAlignment="1">
      <alignment horizontal="center"/>
    </xf>
    <xf numFmtId="0" fontId="48" fillId="34" borderId="53" xfId="0" applyFont="1" applyFill="1" applyBorder="1" applyAlignment="1">
      <alignment horizontal="center"/>
    </xf>
    <xf numFmtId="0" fontId="48" fillId="34" borderId="42" xfId="0" applyFont="1" applyFill="1" applyBorder="1" applyAlignment="1">
      <alignment horizontal="center"/>
    </xf>
    <xf numFmtId="0" fontId="48" fillId="34" borderId="38" xfId="0" applyFont="1" applyFill="1" applyBorder="1" applyAlignment="1">
      <alignment horizontal="center"/>
    </xf>
    <xf numFmtId="0" fontId="48" fillId="34" borderId="38" xfId="0" applyFont="1" applyFill="1" applyBorder="1" applyAlignment="1">
      <alignment horizontal="center" vertical="top"/>
    </xf>
    <xf numFmtId="0" fontId="48" fillId="34" borderId="45" xfId="0" applyFont="1" applyFill="1" applyBorder="1" applyAlignment="1">
      <alignment horizontal="center" vertical="top"/>
    </xf>
    <xf numFmtId="0" fontId="48" fillId="34" borderId="38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39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vertical="top"/>
    </xf>
    <xf numFmtId="0" fontId="48" fillId="34" borderId="46" xfId="0" applyFont="1" applyFill="1" applyBorder="1" applyAlignment="1">
      <alignment horizontal="center" vertical="top"/>
    </xf>
    <xf numFmtId="0" fontId="48" fillId="34" borderId="40" xfId="0" applyFont="1" applyFill="1" applyBorder="1" applyAlignment="1">
      <alignment horizontal="center" vertical="top"/>
    </xf>
    <xf numFmtId="0" fontId="48" fillId="34" borderId="39" xfId="0" applyFont="1" applyFill="1" applyBorder="1" applyAlignment="1">
      <alignment horizontal="center"/>
    </xf>
    <xf numFmtId="0" fontId="48" fillId="34" borderId="40" xfId="0" applyFont="1" applyFill="1" applyBorder="1" applyAlignment="1">
      <alignment horizontal="center"/>
    </xf>
    <xf numFmtId="0" fontId="48" fillId="34" borderId="54" xfId="0" applyFont="1" applyFill="1" applyBorder="1" applyAlignment="1">
      <alignment horizontal="center"/>
    </xf>
    <xf numFmtId="0" fontId="48" fillId="34" borderId="54" xfId="0" applyFont="1" applyFill="1" applyBorder="1" applyAlignment="1">
      <alignment horizontal="center" wrapText="1"/>
    </xf>
    <xf numFmtId="0" fontId="48" fillId="34" borderId="54" xfId="0" applyFont="1" applyFill="1" applyBorder="1" applyAlignment="1">
      <alignment vertical="top" wrapText="1"/>
    </xf>
    <xf numFmtId="0" fontId="48" fillId="34" borderId="42" xfId="0" applyFont="1" applyFill="1" applyBorder="1" applyAlignment="1">
      <alignment horizontal="center" wrapText="1"/>
    </xf>
    <xf numFmtId="0" fontId="48" fillId="34" borderId="55" xfId="0" applyFont="1" applyFill="1" applyBorder="1" applyAlignment="1">
      <alignment horizontal="center" vertical="center" wrapText="1"/>
    </xf>
    <xf numFmtId="0" fontId="48" fillId="34" borderId="53" xfId="0" applyFont="1" applyFill="1" applyBorder="1" applyAlignment="1">
      <alignment wrapText="1"/>
    </xf>
    <xf numFmtId="0" fontId="48" fillId="34" borderId="53" xfId="0" applyFont="1" applyFill="1" applyBorder="1" applyAlignment="1">
      <alignment horizontal="justify"/>
    </xf>
    <xf numFmtId="0" fontId="48" fillId="34" borderId="53" xfId="0" applyFont="1" applyFill="1" applyBorder="1" applyAlignment="1">
      <alignment horizontal="center"/>
    </xf>
    <xf numFmtId="0" fontId="48" fillId="34" borderId="40" xfId="0" applyFont="1" applyFill="1" applyBorder="1" applyAlignment="1">
      <alignment horizontal="justify"/>
    </xf>
    <xf numFmtId="0" fontId="50" fillId="0" borderId="11" xfId="0" applyFont="1" applyBorder="1" applyAlignment="1">
      <alignment/>
    </xf>
    <xf numFmtId="185" fontId="83" fillId="0" borderId="12" xfId="44" applyNumberFormat="1" applyFont="1" applyFill="1" applyBorder="1" applyAlignment="1" applyProtection="1">
      <alignment/>
      <protection/>
    </xf>
    <xf numFmtId="185" fontId="83" fillId="0" borderId="56" xfId="44" applyNumberFormat="1" applyFont="1" applyFill="1" applyBorder="1" applyAlignment="1" applyProtection="1">
      <alignment/>
      <protection/>
    </xf>
    <xf numFmtId="185" fontId="50" fillId="0" borderId="37" xfId="44" applyNumberFormat="1" applyFont="1" applyFill="1" applyBorder="1" applyAlignment="1" applyProtection="1">
      <alignment/>
      <protection/>
    </xf>
    <xf numFmtId="185" fontId="83" fillId="0" borderId="13" xfId="44" applyNumberFormat="1" applyFont="1" applyFill="1" applyBorder="1" applyAlignment="1" applyProtection="1">
      <alignment/>
      <protection/>
    </xf>
    <xf numFmtId="185" fontId="50" fillId="0" borderId="16" xfId="44" applyNumberFormat="1" applyFont="1" applyFill="1" applyBorder="1" applyAlignment="1" applyProtection="1">
      <alignment/>
      <protection/>
    </xf>
    <xf numFmtId="185" fontId="50" fillId="0" borderId="34" xfId="44" applyNumberFormat="1" applyFont="1" applyFill="1" applyBorder="1" applyAlignment="1" applyProtection="1">
      <alignment/>
      <protection/>
    </xf>
    <xf numFmtId="0" fontId="50" fillId="0" borderId="14" xfId="0" applyFont="1" applyBorder="1" applyAlignment="1">
      <alignment/>
    </xf>
    <xf numFmtId="185" fontId="50" fillId="0" borderId="12" xfId="44" applyNumberFormat="1" applyFont="1" applyFill="1" applyBorder="1" applyAlignment="1" applyProtection="1">
      <alignment/>
      <protection/>
    </xf>
    <xf numFmtId="185" fontId="83" fillId="0" borderId="15" xfId="44" applyNumberFormat="1" applyFont="1" applyFill="1" applyBorder="1" applyAlignment="1" applyProtection="1">
      <alignment/>
      <protection/>
    </xf>
    <xf numFmtId="185" fontId="84" fillId="0" borderId="0" xfId="0" applyNumberFormat="1" applyFont="1" applyAlignment="1">
      <alignment/>
    </xf>
    <xf numFmtId="0" fontId="50" fillId="0" borderId="57" xfId="0" applyFont="1" applyBorder="1" applyAlignment="1">
      <alignment/>
    </xf>
    <xf numFmtId="171" fontId="83" fillId="0" borderId="12" xfId="42" applyFont="1" applyFill="1" applyBorder="1" applyAlignment="1" applyProtection="1">
      <alignment/>
      <protection/>
    </xf>
    <xf numFmtId="171" fontId="83" fillId="0" borderId="15" xfId="42" applyFont="1" applyFill="1" applyBorder="1" applyAlignment="1" applyProtection="1">
      <alignment/>
      <protection/>
    </xf>
    <xf numFmtId="171" fontId="50" fillId="0" borderId="12" xfId="42" applyFont="1" applyFill="1" applyBorder="1" applyAlignment="1" applyProtection="1">
      <alignment/>
      <protection/>
    </xf>
    <xf numFmtId="171" fontId="50" fillId="0" borderId="16" xfId="42" applyFont="1" applyFill="1" applyBorder="1" applyAlignment="1" applyProtection="1">
      <alignment/>
      <protection/>
    </xf>
    <xf numFmtId="171" fontId="50" fillId="0" borderId="34" xfId="42" applyFont="1" applyFill="1" applyBorder="1" applyAlignment="1" applyProtection="1">
      <alignment/>
      <protection/>
    </xf>
    <xf numFmtId="0" fontId="50" fillId="0" borderId="58" xfId="0" applyFont="1" applyBorder="1" applyAlignment="1">
      <alignment/>
    </xf>
    <xf numFmtId="0" fontId="48" fillId="33" borderId="59" xfId="0" applyFont="1" applyFill="1" applyBorder="1" applyAlignment="1">
      <alignment horizontal="center"/>
    </xf>
    <xf numFmtId="185" fontId="85" fillId="0" borderId="60" xfId="0" applyNumberFormat="1" applyFont="1" applyBorder="1" applyAlignment="1">
      <alignment/>
    </xf>
    <xf numFmtId="171" fontId="85" fillId="0" borderId="61" xfId="42" applyFont="1" applyBorder="1" applyAlignment="1">
      <alignment/>
    </xf>
    <xf numFmtId="185" fontId="85" fillId="0" borderId="62" xfId="0" applyNumberFormat="1" applyFont="1" applyBorder="1" applyAlignment="1">
      <alignment/>
    </xf>
    <xf numFmtId="185" fontId="85" fillId="0" borderId="62" xfId="0" applyNumberFormat="1" applyFont="1" applyFill="1" applyBorder="1" applyAlignment="1">
      <alignment/>
    </xf>
    <xf numFmtId="185" fontId="85" fillId="0" borderId="63" xfId="0" applyNumberFormat="1" applyFont="1" applyBorder="1" applyAlignment="1">
      <alignment/>
    </xf>
    <xf numFmtId="0" fontId="48" fillId="33" borderId="10" xfId="0" applyFont="1" applyFill="1" applyBorder="1" applyAlignment="1">
      <alignment/>
    </xf>
    <xf numFmtId="185" fontId="50" fillId="0" borderId="0" xfId="0" applyNumberFormat="1" applyFont="1" applyBorder="1" applyAlignment="1">
      <alignment/>
    </xf>
    <xf numFmtId="0" fontId="48" fillId="0" borderId="0" xfId="0" applyFont="1" applyAlignment="1">
      <alignment horizontal="left" wrapText="1"/>
    </xf>
    <xf numFmtId="43" fontId="48" fillId="0" borderId="0" xfId="0" applyNumberFormat="1" applyFont="1" applyAlignment="1">
      <alignment/>
    </xf>
    <xf numFmtId="0" fontId="85" fillId="0" borderId="0" xfId="0" applyFont="1" applyFill="1" applyBorder="1" applyAlignment="1">
      <alignment horizontal="left" wrapText="1"/>
    </xf>
    <xf numFmtId="0" fontId="48" fillId="0" borderId="0" xfId="0" applyFont="1" applyAlignment="1">
      <alignment horizontal="left"/>
    </xf>
    <xf numFmtId="0" fontId="50" fillId="0" borderId="0" xfId="0" applyFont="1" applyAlignment="1">
      <alignment/>
    </xf>
    <xf numFmtId="171" fontId="50" fillId="0" borderId="0" xfId="42" applyFont="1" applyAlignment="1">
      <alignment/>
    </xf>
    <xf numFmtId="0" fontId="48" fillId="0" borderId="0" xfId="0" applyFont="1" applyAlignment="1">
      <alignment/>
    </xf>
    <xf numFmtId="185" fontId="48" fillId="0" borderId="0" xfId="0" applyNumberFormat="1" applyFont="1" applyAlignment="1">
      <alignment/>
    </xf>
    <xf numFmtId="0" fontId="86" fillId="0" borderId="0" xfId="0" applyFont="1" applyBorder="1" applyAlignment="1">
      <alignment horizontal="left" wrapText="1"/>
    </xf>
    <xf numFmtId="0" fontId="48" fillId="0" borderId="0" xfId="0" applyNumberFormat="1" applyFont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0" fontId="85" fillId="0" borderId="0" xfId="0" applyNumberFormat="1" applyFont="1" applyAlignment="1">
      <alignment horizontal="left" vertical="top" wrapText="1"/>
    </xf>
    <xf numFmtId="0" fontId="85" fillId="0" borderId="0" xfId="0" applyNumberFormat="1" applyFont="1" applyAlignment="1">
      <alignment horizontal="left" vertical="top" wrapText="1"/>
    </xf>
    <xf numFmtId="0" fontId="84" fillId="0" borderId="0" xfId="0" applyNumberFormat="1" applyFont="1" applyAlignment="1">
      <alignment horizontal="left" vertical="top" wrapText="1"/>
    </xf>
    <xf numFmtId="0" fontId="85" fillId="35" borderId="0" xfId="0" applyFont="1" applyFill="1" applyAlignment="1">
      <alignment horizontal="left" vertical="top" wrapText="1"/>
    </xf>
    <xf numFmtId="0" fontId="85" fillId="0" borderId="0" xfId="0" applyFont="1" applyFill="1" applyAlignment="1">
      <alignment horizontal="left" vertical="top" wrapText="1"/>
    </xf>
    <xf numFmtId="0" fontId="84" fillId="0" borderId="0" xfId="0" applyFont="1" applyFill="1" applyAlignment="1">
      <alignment horizontal="left" vertical="top" wrapText="1"/>
    </xf>
    <xf numFmtId="0" fontId="85" fillId="0" borderId="46" xfId="0" applyNumberFormat="1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0" xfId="0" applyFont="1" applyBorder="1" applyAlignment="1">
      <alignment/>
    </xf>
    <xf numFmtId="185" fontId="53" fillId="0" borderId="46" xfId="0" applyNumberFormat="1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185" fontId="53" fillId="0" borderId="45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85" fontId="49" fillId="0" borderId="0" xfId="0" applyNumberFormat="1" applyFont="1" applyAlignment="1">
      <alignment horizontal="center"/>
    </xf>
    <xf numFmtId="171" fontId="84" fillId="0" borderId="0" xfId="42" applyFont="1" applyAlignment="1">
      <alignment horizontal="left" wrapText="1"/>
    </xf>
    <xf numFmtId="0" fontId="49" fillId="0" borderId="0" xfId="0" applyFont="1" applyAlignment="1">
      <alignment/>
    </xf>
    <xf numFmtId="171" fontId="85" fillId="0" borderId="0" xfId="42" applyFont="1" applyAlignment="1">
      <alignment wrapText="1"/>
    </xf>
    <xf numFmtId="171" fontId="84" fillId="0" borderId="0" xfId="42" applyFont="1" applyAlignment="1">
      <alignment wrapText="1"/>
    </xf>
    <xf numFmtId="0" fontId="84" fillId="0" borderId="0" xfId="0" applyFont="1" applyAlignment="1">
      <alignment wrapText="1"/>
    </xf>
    <xf numFmtId="0" fontId="48" fillId="0" borderId="0" xfId="0" applyFont="1" applyAlignment="1">
      <alignment horizontal="justify"/>
    </xf>
    <xf numFmtId="171" fontId="84" fillId="0" borderId="0" xfId="42" applyFont="1" applyAlignment="1">
      <alignment/>
    </xf>
    <xf numFmtId="171" fontId="84" fillId="0" borderId="0" xfId="42" applyFont="1" applyAlignment="1">
      <alignment horizontal="left" wrapText="1"/>
    </xf>
    <xf numFmtId="0" fontId="84" fillId="0" borderId="0" xfId="0" applyFont="1" applyAlignment="1">
      <alignment horizontal="left" wrapText="1"/>
    </xf>
    <xf numFmtId="171" fontId="84" fillId="0" borderId="0" xfId="0" applyNumberFormat="1" applyFont="1" applyAlignment="1">
      <alignment horizontal="left" wrapText="1"/>
    </xf>
    <xf numFmtId="171" fontId="48" fillId="0" borderId="0" xfId="42" applyFont="1" applyAlignment="1">
      <alignment horizontal="justify"/>
    </xf>
    <xf numFmtId="171" fontId="50" fillId="0" borderId="0" xfId="42" applyFont="1" applyAlignment="1">
      <alignment horizontal="left" wrapText="1"/>
    </xf>
    <xf numFmtId="0" fontId="50" fillId="0" borderId="0" xfId="0" applyFont="1" applyAlignment="1">
      <alignment horizontal="left" wrapText="1"/>
    </xf>
    <xf numFmtId="171" fontId="87" fillId="0" borderId="0" xfId="42" applyFont="1" applyAlignment="1">
      <alignment horizontal="justify"/>
    </xf>
    <xf numFmtId="171" fontId="50" fillId="0" borderId="0" xfId="42" applyFont="1" applyAlignment="1">
      <alignment wrapText="1"/>
    </xf>
    <xf numFmtId="0" fontId="50" fillId="0" borderId="0" xfId="0" applyFont="1" applyAlignment="1">
      <alignment wrapText="1"/>
    </xf>
    <xf numFmtId="0" fontId="48" fillId="0" borderId="0" xfId="0" applyFont="1" applyAlignment="1">
      <alignment horizontal="left" vertical="justify" wrapText="1"/>
    </xf>
    <xf numFmtId="0" fontId="48" fillId="0" borderId="0" xfId="0" applyFont="1" applyAlignment="1">
      <alignment horizontal="justify" wrapText="1"/>
    </xf>
    <xf numFmtId="0" fontId="85" fillId="0" borderId="0" xfId="0" applyFont="1" applyAlignment="1">
      <alignment wrapText="1"/>
    </xf>
    <xf numFmtId="0" fontId="48" fillId="33" borderId="0" xfId="0" applyFont="1" applyFill="1" applyBorder="1" applyAlignment="1">
      <alignment horizontal="justify"/>
    </xf>
    <xf numFmtId="171" fontId="48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  <xf numFmtId="185" fontId="51" fillId="0" borderId="0" xfId="0" applyNumberFormat="1" applyFont="1" applyAlignment="1">
      <alignment horizontal="left"/>
    </xf>
    <xf numFmtId="185" fontId="48" fillId="33" borderId="0" xfId="0" applyNumberFormat="1" applyFont="1" applyFill="1" applyBorder="1" applyAlignment="1">
      <alignment horizontal="justify"/>
    </xf>
    <xf numFmtId="185" fontId="48" fillId="0" borderId="0" xfId="0" applyNumberFormat="1" applyFont="1" applyAlignment="1">
      <alignment horizontal="justify"/>
    </xf>
    <xf numFmtId="185" fontId="55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219075</xdr:rowOff>
    </xdr:from>
    <xdr:to>
      <xdr:col>4</xdr:col>
      <xdr:colOff>171450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907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70" zoomScalePageLayoutView="0" workbookViewId="0" topLeftCell="A1">
      <selection activeCell="G52" sqref="G52"/>
    </sheetView>
  </sheetViews>
  <sheetFormatPr defaultColWidth="11.00390625" defaultRowHeight="24.75" customHeight="1"/>
  <cols>
    <col min="1" max="1" width="14.57421875" style="167" bestFit="1" customWidth="1"/>
    <col min="2" max="2" width="24.140625" style="167" customWidth="1"/>
    <col min="3" max="3" width="18.8515625" style="167" customWidth="1"/>
    <col min="4" max="4" width="33.140625" style="167" hidden="1" customWidth="1"/>
    <col min="5" max="5" width="17.8515625" style="167" customWidth="1"/>
    <col min="6" max="6" width="18.421875" style="167" customWidth="1"/>
    <col min="7" max="7" width="18.8515625" style="167" bestFit="1" customWidth="1"/>
    <col min="8" max="8" width="18.7109375" style="167" bestFit="1" customWidth="1"/>
    <col min="9" max="9" width="16.28125" style="167" bestFit="1" customWidth="1"/>
    <col min="10" max="10" width="17.7109375" style="167" bestFit="1" customWidth="1"/>
    <col min="11" max="11" width="20.421875" style="167" bestFit="1" customWidth="1"/>
    <col min="12" max="12" width="31.8515625" style="167" customWidth="1"/>
    <col min="13" max="13" width="25.57421875" style="167" bestFit="1" customWidth="1"/>
    <col min="14" max="14" width="11.140625" style="167" bestFit="1" customWidth="1"/>
    <col min="15" max="15" width="23.8515625" style="167" bestFit="1" customWidth="1"/>
    <col min="16" max="16" width="25.57421875" style="167" bestFit="1" customWidth="1"/>
    <col min="17" max="17" width="16.57421875" style="167" bestFit="1" customWidth="1"/>
    <col min="18" max="18" width="22.28125" style="167" bestFit="1" customWidth="1"/>
    <col min="19" max="19" width="23.8515625" style="167" bestFit="1" customWidth="1"/>
    <col min="20" max="20" width="19.8515625" style="167" bestFit="1" customWidth="1"/>
    <col min="21" max="21" width="23.8515625" style="167" bestFit="1" customWidth="1"/>
    <col min="22" max="22" width="25.57421875" style="167" bestFit="1" customWidth="1"/>
    <col min="23" max="16384" width="11.00390625" style="167" customWidth="1"/>
  </cols>
  <sheetData>
    <row r="1" spans="1:11" ht="24.75" customHeight="1">
      <c r="A1" s="166" t="s">
        <v>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4.75" customHeight="1">
      <c r="A2" s="166" t="s">
        <v>41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4.75" customHeight="1">
      <c r="A3" s="166" t="s">
        <v>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9" ht="24.75" customHeight="1">
      <c r="A4" s="166" t="s">
        <v>40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8"/>
      <c r="M4" s="168"/>
      <c r="N4" s="168"/>
      <c r="O4" s="168"/>
      <c r="P4" s="168"/>
      <c r="Q4" s="168"/>
      <c r="R4" s="168"/>
      <c r="S4" s="168"/>
    </row>
    <row r="5" spans="1:11" ht="24.75" customHeight="1">
      <c r="A5" s="166" t="s">
        <v>42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24.75" customHeight="1" thickBot="1">
      <c r="A6" s="166" t="s">
        <v>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1" ht="24.75" customHeight="1" thickBot="1">
      <c r="A7" s="170" t="s">
        <v>1</v>
      </c>
      <c r="B7" s="171" t="s">
        <v>21</v>
      </c>
      <c r="C7" s="172"/>
      <c r="D7" s="172"/>
      <c r="E7" s="172"/>
      <c r="F7" s="172"/>
      <c r="G7" s="172"/>
      <c r="H7" s="172"/>
      <c r="I7" s="172"/>
      <c r="J7" s="173"/>
      <c r="K7" s="170" t="s">
        <v>15</v>
      </c>
    </row>
    <row r="8" spans="1:11" ht="24.75" customHeight="1">
      <c r="A8" s="174"/>
      <c r="B8" s="175" t="s">
        <v>18</v>
      </c>
      <c r="C8" s="176" t="s">
        <v>30</v>
      </c>
      <c r="D8" s="177"/>
      <c r="E8" s="177"/>
      <c r="F8" s="177"/>
      <c r="G8" s="178" t="s">
        <v>38</v>
      </c>
      <c r="H8" s="179"/>
      <c r="I8" s="178" t="s">
        <v>25</v>
      </c>
      <c r="J8" s="179"/>
      <c r="K8" s="174"/>
    </row>
    <row r="9" spans="1:11" ht="24.75" customHeight="1" thickBot="1">
      <c r="A9" s="174"/>
      <c r="B9" s="180" t="s">
        <v>20</v>
      </c>
      <c r="C9" s="181" t="s">
        <v>19</v>
      </c>
      <c r="D9" s="182"/>
      <c r="E9" s="182"/>
      <c r="F9" s="183"/>
      <c r="G9" s="184"/>
      <c r="H9" s="185"/>
      <c r="I9" s="184"/>
      <c r="J9" s="185"/>
      <c r="K9" s="174"/>
    </row>
    <row r="10" spans="1:11" ht="45" customHeight="1" thickBot="1">
      <c r="A10" s="186"/>
      <c r="B10" s="187" t="s">
        <v>28</v>
      </c>
      <c r="C10" s="187" t="s">
        <v>31</v>
      </c>
      <c r="D10" s="188"/>
      <c r="E10" s="189" t="s">
        <v>29</v>
      </c>
      <c r="F10" s="190" t="s">
        <v>32</v>
      </c>
      <c r="G10" s="191" t="s">
        <v>37</v>
      </c>
      <c r="H10" s="192" t="s">
        <v>14</v>
      </c>
      <c r="I10" s="193" t="s">
        <v>26</v>
      </c>
      <c r="J10" s="194" t="s">
        <v>27</v>
      </c>
      <c r="K10" s="186"/>
    </row>
    <row r="11" spans="1:11" ht="24.75" customHeight="1">
      <c r="A11" s="195" t="s">
        <v>2</v>
      </c>
      <c r="B11" s="196">
        <v>54916700</v>
      </c>
      <c r="C11" s="197">
        <v>19089385</v>
      </c>
      <c r="D11" s="197"/>
      <c r="E11" s="197">
        <v>2973867.44</v>
      </c>
      <c r="F11" s="198">
        <f aca="true" t="shared" si="0" ref="F11:F22">C11+E11</f>
        <v>22063252.44</v>
      </c>
      <c r="G11" s="199">
        <v>171467.04</v>
      </c>
      <c r="H11" s="200">
        <f>G11*57.51</f>
        <v>9861069.4704</v>
      </c>
      <c r="I11" s="200">
        <v>94251.92</v>
      </c>
      <c r="J11" s="198">
        <f>I11*57.51</f>
        <v>5420427.919199999</v>
      </c>
      <c r="K11" s="201">
        <f>B11+F11+H11+J11</f>
        <v>92261449.8296</v>
      </c>
    </row>
    <row r="12" spans="1:12" ht="24.75" customHeight="1">
      <c r="A12" s="202" t="s">
        <v>4</v>
      </c>
      <c r="B12" s="196">
        <v>58543000</v>
      </c>
      <c r="C12" s="196">
        <v>20768450</v>
      </c>
      <c r="D12" s="196"/>
      <c r="E12" s="196">
        <v>3307864.23</v>
      </c>
      <c r="F12" s="203">
        <f t="shared" si="0"/>
        <v>24076314.23</v>
      </c>
      <c r="G12" s="204">
        <v>130549.43</v>
      </c>
      <c r="H12" s="203">
        <f>G12*56.49</f>
        <v>7374737.3007</v>
      </c>
      <c r="I12" s="200">
        <v>89923.98</v>
      </c>
      <c r="J12" s="203">
        <f>I12*56.49</f>
        <v>5079805.6302</v>
      </c>
      <c r="K12" s="201">
        <f>B12+F12+H12+J12</f>
        <v>95073857.1609</v>
      </c>
      <c r="L12" s="205"/>
    </row>
    <row r="13" spans="1:11" ht="24.75" customHeight="1">
      <c r="A13" s="202" t="s">
        <v>3</v>
      </c>
      <c r="B13" s="196">
        <v>85235250</v>
      </c>
      <c r="C13" s="196">
        <v>29200322.94</v>
      </c>
      <c r="D13" s="196"/>
      <c r="E13" s="196">
        <v>5587184.51</v>
      </c>
      <c r="F13" s="203">
        <f t="shared" si="0"/>
        <v>34787507.45</v>
      </c>
      <c r="G13" s="204">
        <v>170489.96</v>
      </c>
      <c r="H13" s="203">
        <f>G13*54.81</f>
        <v>9344554.7076</v>
      </c>
      <c r="I13" s="200">
        <v>97582.84</v>
      </c>
      <c r="J13" s="200">
        <f>I13*54.81</f>
        <v>5348515.4604</v>
      </c>
      <c r="K13" s="201">
        <f>B13+F13+H13+J13</f>
        <v>134715827.618</v>
      </c>
    </row>
    <row r="14" spans="1:11" ht="24.75" customHeight="1">
      <c r="A14" s="202" t="s">
        <v>5</v>
      </c>
      <c r="B14" s="196">
        <v>65771450</v>
      </c>
      <c r="C14" s="196">
        <v>23180300</v>
      </c>
      <c r="D14" s="196"/>
      <c r="E14" s="196">
        <v>4375210.49</v>
      </c>
      <c r="F14" s="196">
        <f>C14+E14</f>
        <v>27555510.490000002</v>
      </c>
      <c r="G14" s="204">
        <v>209706.57</v>
      </c>
      <c r="H14" s="203">
        <f>G14*54.95</f>
        <v>11523376.0215</v>
      </c>
      <c r="I14" s="200">
        <v>167379.48</v>
      </c>
      <c r="J14" s="200">
        <f>I14*54.95</f>
        <v>9197502.426</v>
      </c>
      <c r="K14" s="201">
        <f>B14+F14+H14+J14</f>
        <v>114047838.93750001</v>
      </c>
    </row>
    <row r="15" spans="1:11" ht="24.75" customHeight="1">
      <c r="A15" s="202" t="s">
        <v>6</v>
      </c>
      <c r="B15" s="196">
        <v>76560750</v>
      </c>
      <c r="C15" s="196">
        <v>25863120</v>
      </c>
      <c r="D15" s="196"/>
      <c r="E15" s="196">
        <v>4958278.29</v>
      </c>
      <c r="F15" s="196">
        <f t="shared" si="0"/>
        <v>30821398.29</v>
      </c>
      <c r="G15" s="204">
        <v>231520.2</v>
      </c>
      <c r="H15" s="203">
        <f>G15*55.05</f>
        <v>12745187.01</v>
      </c>
      <c r="I15" s="200">
        <v>76791.92</v>
      </c>
      <c r="J15" s="200">
        <f>I15*55.05</f>
        <v>4227395.1959999995</v>
      </c>
      <c r="K15" s="201">
        <f>B15+F15+H15+J15</f>
        <v>124354730.49599999</v>
      </c>
    </row>
    <row r="16" spans="1:11" ht="24.75" customHeight="1">
      <c r="A16" s="202" t="s">
        <v>7</v>
      </c>
      <c r="B16" s="196">
        <v>78929800</v>
      </c>
      <c r="C16" s="196">
        <v>25442050</v>
      </c>
      <c r="D16" s="196"/>
      <c r="E16" s="196">
        <v>5543212.37</v>
      </c>
      <c r="F16" s="196">
        <f t="shared" si="0"/>
        <v>30985262.37</v>
      </c>
      <c r="G16" s="204">
        <v>317792.72</v>
      </c>
      <c r="H16" s="203">
        <f>G16*54.75</f>
        <v>17399151.419999998</v>
      </c>
      <c r="I16" s="200">
        <v>143580.4</v>
      </c>
      <c r="J16" s="200">
        <f>I16*54.75</f>
        <v>7861026.899999999</v>
      </c>
      <c r="K16" s="201">
        <f>B16+F16+H16+J16</f>
        <v>135175240.69</v>
      </c>
    </row>
    <row r="17" spans="1:11" ht="24.75" customHeight="1">
      <c r="A17" s="202" t="s">
        <v>8</v>
      </c>
      <c r="B17" s="196">
        <v>74801100</v>
      </c>
      <c r="C17" s="196">
        <v>25011300</v>
      </c>
      <c r="D17" s="196"/>
      <c r="E17" s="196">
        <v>5733486.27</v>
      </c>
      <c r="F17" s="196">
        <f t="shared" si="0"/>
        <v>30744786.27</v>
      </c>
      <c r="G17" s="204">
        <v>190315.12</v>
      </c>
      <c r="H17" s="203">
        <f>G17*54.49</f>
        <v>10370270.8888</v>
      </c>
      <c r="I17" s="200">
        <v>93083.78</v>
      </c>
      <c r="J17" s="200">
        <f>I17*54.49</f>
        <v>5072135.1722</v>
      </c>
      <c r="K17" s="201">
        <f>+B17+F17+H17+J17</f>
        <v>120988292.33099999</v>
      </c>
    </row>
    <row r="18" spans="1:11" ht="24.75" customHeight="1">
      <c r="A18" s="206" t="s">
        <v>24</v>
      </c>
      <c r="B18" s="196">
        <v>80268550</v>
      </c>
      <c r="C18" s="196">
        <v>26835755</v>
      </c>
      <c r="D18" s="196"/>
      <c r="E18" s="196">
        <v>5816127.33</v>
      </c>
      <c r="F18" s="196">
        <f t="shared" si="0"/>
        <v>32651882.33</v>
      </c>
      <c r="G18" s="204">
        <v>161065.08</v>
      </c>
      <c r="H18" s="203">
        <f>G18*53.64</f>
        <v>8639530.891199999</v>
      </c>
      <c r="I18" s="200">
        <v>83086.2</v>
      </c>
      <c r="J18" s="200">
        <f>I18*53.64</f>
        <v>4456743.768</v>
      </c>
      <c r="K18" s="201">
        <f>+B18+F18+H18+J18</f>
        <v>126016706.9892</v>
      </c>
    </row>
    <row r="19" spans="1:11" ht="24.75" customHeight="1">
      <c r="A19" s="206" t="s">
        <v>9</v>
      </c>
      <c r="B19" s="196">
        <v>73727150</v>
      </c>
      <c r="C19" s="196">
        <v>27471438.630000003</v>
      </c>
      <c r="D19" s="196"/>
      <c r="E19" s="196">
        <v>4847583.29</v>
      </c>
      <c r="F19" s="196">
        <v>32319021.92</v>
      </c>
      <c r="G19" s="204">
        <v>131109.8</v>
      </c>
      <c r="H19" s="203">
        <f>G19*53.14</f>
        <v>6967174.772</v>
      </c>
      <c r="I19" s="200">
        <v>158377.96</v>
      </c>
      <c r="J19" s="200">
        <f>I19*53.14</f>
        <v>8416204.7944</v>
      </c>
      <c r="K19" s="201">
        <f>B19+F19+H19+J19</f>
        <v>121429551.48640001</v>
      </c>
    </row>
    <row r="20" spans="1:11" ht="24.75" customHeight="1">
      <c r="A20" s="206" t="s">
        <v>17</v>
      </c>
      <c r="B20" s="207">
        <v>86349755.31</v>
      </c>
      <c r="C20" s="207">
        <v>32147049.68</v>
      </c>
      <c r="D20" s="207">
        <v>0</v>
      </c>
      <c r="E20" s="207">
        <v>4822057.452</v>
      </c>
      <c r="F20" s="207">
        <v>36969107.132</v>
      </c>
      <c r="G20" s="208">
        <v>262208.18</v>
      </c>
      <c r="H20" s="209">
        <v>14070090.9388</v>
      </c>
      <c r="I20" s="210">
        <v>146588.91</v>
      </c>
      <c r="J20" s="210">
        <v>7865960.9106</v>
      </c>
      <c r="K20" s="211">
        <v>145254914.29140002</v>
      </c>
    </row>
    <row r="21" spans="1:11" ht="24.75" customHeight="1">
      <c r="A21" s="206" t="s">
        <v>10</v>
      </c>
      <c r="B21" s="196"/>
      <c r="C21" s="196"/>
      <c r="D21" s="196"/>
      <c r="E21" s="196"/>
      <c r="F21" s="196">
        <f t="shared" si="0"/>
        <v>0</v>
      </c>
      <c r="G21" s="204"/>
      <c r="H21" s="203">
        <f>G21*56.46</f>
        <v>0</v>
      </c>
      <c r="I21" s="200"/>
      <c r="J21" s="200">
        <f>I21*53.66</f>
        <v>0</v>
      </c>
      <c r="K21" s="201">
        <f>B21+F21+H21+J21</f>
        <v>0</v>
      </c>
    </row>
    <row r="22" spans="1:11" ht="24.75" customHeight="1" thickBot="1">
      <c r="A22" s="212" t="s">
        <v>11</v>
      </c>
      <c r="B22" s="196"/>
      <c r="C22" s="196"/>
      <c r="D22" s="196"/>
      <c r="E22" s="196"/>
      <c r="F22" s="196">
        <f t="shared" si="0"/>
        <v>0</v>
      </c>
      <c r="G22" s="204"/>
      <c r="H22" s="203">
        <f>G22*56.78</f>
        <v>0</v>
      </c>
      <c r="I22" s="200"/>
      <c r="J22" s="200">
        <f>I22*56.78</f>
        <v>0</v>
      </c>
      <c r="K22" s="201">
        <f>B22+F22+H22+J22</f>
        <v>0</v>
      </c>
    </row>
    <row r="23" spans="1:11" ht="24.75" customHeight="1" thickBot="1" thickTop="1">
      <c r="A23" s="213" t="s">
        <v>0</v>
      </c>
      <c r="B23" s="214">
        <f aca="true" t="shared" si="1" ref="B23:K23">SUM(B11:B22)</f>
        <v>735103505.31</v>
      </c>
      <c r="C23" s="214">
        <f>SUM(C11:C22)</f>
        <v>255009171.25</v>
      </c>
      <c r="D23" s="214">
        <f t="shared" si="1"/>
        <v>0</v>
      </c>
      <c r="E23" s="214">
        <f>SUM(E11:E22)</f>
        <v>47964871.672</v>
      </c>
      <c r="F23" s="214">
        <f>SUM(F11:F22)</f>
        <v>302974042.92200005</v>
      </c>
      <c r="G23" s="215">
        <f t="shared" si="1"/>
        <v>1976224.1</v>
      </c>
      <c r="H23" s="216">
        <f t="shared" si="1"/>
        <v>108295143.42099997</v>
      </c>
      <c r="I23" s="217">
        <f t="shared" si="1"/>
        <v>1150647.39</v>
      </c>
      <c r="J23" s="216">
        <f t="shared" si="1"/>
        <v>62945718.177</v>
      </c>
      <c r="K23" s="218">
        <f t="shared" si="1"/>
        <v>1209318409.8300002</v>
      </c>
    </row>
    <row r="24" spans="1:11" ht="24.75" customHeight="1" thickTop="1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1:11" ht="52.5" customHeight="1">
      <c r="A25" s="221" t="s">
        <v>63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2"/>
    </row>
    <row r="26" spans="1:11" ht="45.75" customHeight="1">
      <c r="A26" s="223" t="s">
        <v>34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2"/>
    </row>
    <row r="27" spans="1:11" ht="24.75" customHeight="1">
      <c r="A27" s="224"/>
      <c r="B27" s="224"/>
      <c r="C27" s="224"/>
      <c r="D27" s="225"/>
      <c r="E27" s="225"/>
      <c r="F27" s="226"/>
      <c r="G27" s="228"/>
      <c r="H27" s="222"/>
      <c r="I27" s="227"/>
      <c r="J27" s="227"/>
      <c r="K27" s="227"/>
    </row>
    <row r="28" spans="1:11" ht="24.75" customHeight="1">
      <c r="A28" s="229" t="s">
        <v>35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7"/>
    </row>
    <row r="29" spans="1:11" ht="54" customHeight="1">
      <c r="A29" s="230" t="s">
        <v>64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27"/>
    </row>
    <row r="30" spans="1:11" ht="47.25" customHeight="1">
      <c r="A30" s="231" t="s">
        <v>65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1:11" ht="63" customHeight="1">
      <c r="A31" s="232" t="s">
        <v>66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27"/>
    </row>
    <row r="32" spans="1:11" ht="52.5" customHeight="1">
      <c r="A32" s="232" t="s">
        <v>60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22"/>
    </row>
    <row r="33" spans="1:11" ht="24.75" customHeight="1">
      <c r="A33" s="232" t="s">
        <v>52</v>
      </c>
      <c r="B33" s="232"/>
      <c r="C33" s="232"/>
      <c r="D33" s="232"/>
      <c r="E33" s="232"/>
      <c r="F33" s="232"/>
      <c r="G33" s="232"/>
      <c r="H33" s="232"/>
      <c r="I33" s="232"/>
      <c r="J33" s="233"/>
      <c r="K33" s="227"/>
    </row>
    <row r="34" spans="1:11" ht="24.75" customHeight="1">
      <c r="A34" s="232" t="s">
        <v>49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27"/>
    </row>
    <row r="35" spans="1:11" ht="49.5" customHeight="1">
      <c r="A35" s="232" t="s">
        <v>50</v>
      </c>
      <c r="B35" s="232"/>
      <c r="C35" s="232"/>
      <c r="D35" s="233"/>
      <c r="E35" s="233"/>
      <c r="F35" s="233"/>
      <c r="G35" s="233"/>
      <c r="H35" s="233"/>
      <c r="I35" s="233"/>
      <c r="J35" s="233"/>
      <c r="K35" s="227"/>
    </row>
    <row r="36" spans="1:11" ht="24.75" customHeight="1">
      <c r="A36" s="232" t="s">
        <v>53</v>
      </c>
      <c r="B36" s="232"/>
      <c r="C36" s="232"/>
      <c r="D36" s="232"/>
      <c r="E36" s="232"/>
      <c r="F36" s="232"/>
      <c r="G36" s="232"/>
      <c r="H36" s="232"/>
      <c r="I36" s="233"/>
      <c r="J36" s="233"/>
      <c r="K36" s="227"/>
    </row>
    <row r="37" spans="1:11" ht="24.75" customHeight="1">
      <c r="A37" s="234" t="s">
        <v>55</v>
      </c>
      <c r="B37" s="234"/>
      <c r="C37" s="234"/>
      <c r="D37" s="234"/>
      <c r="E37" s="234"/>
      <c r="F37" s="234"/>
      <c r="G37" s="234"/>
      <c r="H37" s="234"/>
      <c r="I37" s="233"/>
      <c r="J37" s="233"/>
      <c r="K37" s="227"/>
    </row>
    <row r="38" spans="1:11" ht="33.75" customHeight="1">
      <c r="A38" s="232" t="s">
        <v>54</v>
      </c>
      <c r="B38" s="232"/>
      <c r="C38" s="232"/>
      <c r="D38" s="232"/>
      <c r="E38" s="232"/>
      <c r="F38" s="232"/>
      <c r="G38" s="233"/>
      <c r="H38" s="233"/>
      <c r="I38" s="233"/>
      <c r="J38" s="233"/>
      <c r="K38" s="227"/>
    </row>
    <row r="39" spans="1:11" ht="24.75" customHeight="1">
      <c r="A39" s="232" t="s">
        <v>56</v>
      </c>
      <c r="B39" s="232"/>
      <c r="C39" s="232"/>
      <c r="D39" s="232"/>
      <c r="E39" s="232"/>
      <c r="F39" s="232"/>
      <c r="G39" s="233"/>
      <c r="H39" s="233"/>
      <c r="I39" s="233"/>
      <c r="J39" s="233"/>
      <c r="K39" s="227"/>
    </row>
    <row r="40" spans="1:11" ht="24.75" customHeight="1">
      <c r="A40" s="232" t="s">
        <v>67</v>
      </c>
      <c r="B40" s="232"/>
      <c r="C40" s="232"/>
      <c r="D40" s="232"/>
      <c r="E40" s="232"/>
      <c r="F40" s="232"/>
      <c r="G40" s="233"/>
      <c r="H40" s="233"/>
      <c r="I40" s="233"/>
      <c r="J40" s="233"/>
      <c r="K40" s="227"/>
    </row>
    <row r="41" spans="1:11" ht="24.75" customHeight="1">
      <c r="A41" s="232" t="s">
        <v>61</v>
      </c>
      <c r="B41" s="232"/>
      <c r="C41" s="232"/>
      <c r="D41" s="232"/>
      <c r="E41" s="232"/>
      <c r="F41" s="233"/>
      <c r="G41" s="233"/>
      <c r="H41" s="233"/>
      <c r="I41" s="233"/>
      <c r="J41" s="233"/>
      <c r="K41" s="227"/>
    </row>
    <row r="42" spans="1:11" ht="64.5" customHeight="1">
      <c r="A42" s="235" t="s">
        <v>68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27"/>
    </row>
    <row r="43" spans="1:11" ht="24.75" customHeight="1">
      <c r="A43" s="236" t="s">
        <v>69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27"/>
    </row>
    <row r="44" spans="1:11" ht="57" customHeight="1">
      <c r="A44" s="237" t="s">
        <v>70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27"/>
    </row>
    <row r="45" spans="1:11" ht="24.75" customHeight="1" thickBot="1">
      <c r="A45" s="238"/>
      <c r="B45" s="238"/>
      <c r="C45" s="239"/>
      <c r="D45" s="239"/>
      <c r="E45" s="240" t="s">
        <v>57</v>
      </c>
      <c r="F45" s="240"/>
      <c r="G45" s="240"/>
      <c r="H45" s="241"/>
      <c r="I45" s="242" t="s">
        <v>51</v>
      </c>
      <c r="J45" s="242"/>
      <c r="K45" s="242"/>
    </row>
    <row r="46" spans="1:11" ht="24.75" customHeight="1">
      <c r="A46" s="243" t="s">
        <v>23</v>
      </c>
      <c r="B46" s="243"/>
      <c r="C46" s="225"/>
      <c r="D46" s="225"/>
      <c r="E46" s="243" t="s">
        <v>58</v>
      </c>
      <c r="F46" s="243"/>
      <c r="G46" s="243"/>
      <c r="H46" s="227"/>
      <c r="I46" s="244" t="s">
        <v>36</v>
      </c>
      <c r="J46" s="244"/>
      <c r="K46" s="244"/>
    </row>
    <row r="47" spans="1:11" ht="24.75" customHeight="1">
      <c r="A47" s="245"/>
      <c r="B47" s="246"/>
      <c r="C47" s="246"/>
      <c r="D47" s="225"/>
      <c r="E47" s="247" t="s">
        <v>59</v>
      </c>
      <c r="F47" s="247"/>
      <c r="G47" s="247"/>
      <c r="H47" s="248"/>
      <c r="I47" s="248"/>
      <c r="J47" s="248"/>
      <c r="K47" s="248"/>
    </row>
    <row r="48" spans="1:11" ht="24.75" customHeight="1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8"/>
    </row>
    <row r="49" spans="1:11" ht="24.7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50"/>
    </row>
    <row r="50" spans="1:11" ht="24.75" customHeight="1">
      <c r="A50" s="251"/>
      <c r="B50" s="252"/>
      <c r="C50" s="252"/>
      <c r="D50" s="252"/>
      <c r="E50" s="252"/>
      <c r="F50" s="252"/>
      <c r="G50" s="252"/>
      <c r="H50" s="252"/>
      <c r="I50" s="253"/>
      <c r="J50" s="253"/>
      <c r="K50" s="254"/>
    </row>
    <row r="51" spans="1:11" ht="24.75" customHeight="1">
      <c r="A51" s="255"/>
      <c r="B51" s="256"/>
      <c r="C51" s="256">
        <f>SUM(C49:C50)</f>
        <v>0</v>
      </c>
      <c r="D51" s="256"/>
      <c r="E51" s="256"/>
      <c r="F51" s="256"/>
      <c r="G51" s="256"/>
      <c r="H51" s="256"/>
      <c r="I51" s="257"/>
      <c r="J51" s="257"/>
      <c r="K51" s="254"/>
    </row>
    <row r="52" spans="1:11" ht="24.75" customHeight="1">
      <c r="A52" s="252"/>
      <c r="B52" s="256"/>
      <c r="C52" s="256"/>
      <c r="D52" s="256"/>
      <c r="E52" s="256"/>
      <c r="F52" s="256"/>
      <c r="G52" s="256"/>
      <c r="H52" s="256"/>
      <c r="I52" s="258"/>
      <c r="J52" s="257"/>
      <c r="K52" s="254"/>
    </row>
    <row r="53" spans="1:11" ht="24.75" customHeight="1">
      <c r="A53" s="256"/>
      <c r="B53" s="259"/>
      <c r="C53" s="259"/>
      <c r="D53" s="259"/>
      <c r="E53" s="259"/>
      <c r="F53" s="259"/>
      <c r="G53" s="259"/>
      <c r="H53" s="259"/>
      <c r="I53" s="254"/>
      <c r="J53" s="254"/>
      <c r="K53" s="254"/>
    </row>
    <row r="54" spans="1:11" ht="24.75" customHeight="1">
      <c r="A54" s="256"/>
      <c r="B54" s="260"/>
      <c r="C54" s="260"/>
      <c r="D54" s="260"/>
      <c r="E54" s="260"/>
      <c r="F54" s="260"/>
      <c r="G54" s="260"/>
      <c r="H54" s="260"/>
      <c r="I54" s="261"/>
      <c r="J54" s="261"/>
      <c r="K54" s="261"/>
    </row>
    <row r="55" spans="1:11" ht="24.75" customHeight="1">
      <c r="A55" s="262"/>
      <c r="B55" s="263"/>
      <c r="C55" s="263"/>
      <c r="D55" s="263"/>
      <c r="E55" s="263"/>
      <c r="F55" s="263"/>
      <c r="G55" s="263"/>
      <c r="H55" s="263"/>
      <c r="I55" s="264"/>
      <c r="J55" s="264"/>
      <c r="K55" s="264"/>
    </row>
    <row r="56" spans="1:11" ht="24.75" customHeight="1">
      <c r="A56" s="258"/>
      <c r="B56" s="265"/>
      <c r="C56" s="265"/>
      <c r="D56" s="265"/>
      <c r="E56" s="265"/>
      <c r="F56" s="265"/>
      <c r="G56" s="265"/>
      <c r="H56" s="265"/>
      <c r="I56" s="265"/>
      <c r="J56" s="265"/>
      <c r="K56" s="248"/>
    </row>
    <row r="57" spans="1:11" ht="24.75" customHeight="1">
      <c r="A57" s="264"/>
      <c r="B57" s="266"/>
      <c r="C57" s="266"/>
      <c r="D57" s="266"/>
      <c r="E57" s="266"/>
      <c r="F57" s="266"/>
      <c r="G57" s="266"/>
      <c r="H57" s="266"/>
      <c r="I57" s="266"/>
      <c r="J57" s="266"/>
      <c r="K57" s="267"/>
    </row>
    <row r="58" spans="1:11" ht="24.75" customHeight="1">
      <c r="A58" s="265"/>
      <c r="B58" s="246"/>
      <c r="C58" s="246"/>
      <c r="D58" s="246"/>
      <c r="E58" s="246"/>
      <c r="F58" s="246"/>
      <c r="G58" s="246"/>
      <c r="H58" s="225"/>
      <c r="I58" s="225"/>
      <c r="J58" s="225"/>
      <c r="K58" s="248"/>
    </row>
    <row r="59" spans="1:11" ht="24.75" customHeight="1">
      <c r="A59" s="266"/>
      <c r="B59" s="268"/>
      <c r="C59" s="268"/>
      <c r="D59" s="268"/>
      <c r="E59" s="268"/>
      <c r="F59" s="268"/>
      <c r="G59" s="268"/>
      <c r="H59" s="268"/>
      <c r="I59" s="268"/>
      <c r="J59" s="268"/>
      <c r="K59" s="269"/>
    </row>
    <row r="60" spans="1:11" ht="24.75" customHeight="1">
      <c r="A60" s="246"/>
      <c r="B60" s="270"/>
      <c r="C60" s="270"/>
      <c r="D60" s="270"/>
      <c r="E60" s="270"/>
      <c r="F60" s="270"/>
      <c r="G60" s="270"/>
      <c r="H60" s="270"/>
      <c r="I60" s="270"/>
      <c r="J60" s="270"/>
      <c r="K60" s="271"/>
    </row>
    <row r="61" spans="1:11" ht="24.75" customHeight="1">
      <c r="A61" s="272"/>
      <c r="B61" s="273"/>
      <c r="C61" s="273"/>
      <c r="D61" s="273"/>
      <c r="E61" s="273"/>
      <c r="F61" s="273"/>
      <c r="G61" s="254"/>
      <c r="H61" s="254"/>
      <c r="I61" s="254"/>
      <c r="J61" s="254"/>
      <c r="K61" s="254"/>
    </row>
    <row r="62" spans="1:10" ht="24.75" customHeight="1">
      <c r="A62" s="270"/>
      <c r="B62" s="254"/>
      <c r="C62" s="254"/>
      <c r="D62" s="254"/>
      <c r="E62" s="254"/>
      <c r="F62" s="254"/>
      <c r="G62" s="227"/>
      <c r="H62" s="227"/>
      <c r="I62" s="227"/>
      <c r="J62" s="227"/>
    </row>
    <row r="63" spans="1:10" ht="24.75" customHeight="1">
      <c r="A63" s="273"/>
      <c r="B63" s="268"/>
      <c r="C63" s="268"/>
      <c r="D63" s="268"/>
      <c r="E63" s="268"/>
      <c r="F63" s="268"/>
      <c r="G63" s="268"/>
      <c r="H63" s="268"/>
      <c r="I63" s="268"/>
      <c r="J63" s="268"/>
    </row>
    <row r="64" spans="1:10" ht="24.75" customHeight="1">
      <c r="A64" s="254"/>
      <c r="B64" s="169"/>
      <c r="C64" s="169"/>
      <c r="D64" s="169"/>
      <c r="E64" s="169"/>
      <c r="F64" s="169"/>
      <c r="G64" s="169"/>
      <c r="H64" s="169"/>
      <c r="I64" s="169"/>
      <c r="J64" s="169"/>
    </row>
    <row r="65" spans="1:10" ht="24.7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</row>
    <row r="66" spans="1:10" ht="24.7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</row>
    <row r="67" spans="1:10" ht="24.7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</row>
    <row r="68" spans="1:10" ht="24.7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</row>
    <row r="69" spans="1:10" ht="24.75" customHeight="1">
      <c r="A69" s="268"/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ht="24.7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</row>
    <row r="71" spans="1:10" ht="24.75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</row>
    <row r="72" spans="1:10" ht="24.75" customHeigh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</row>
    <row r="73" spans="1:10" ht="24.7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</row>
    <row r="74" spans="1:10" ht="24.7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</row>
    <row r="75" spans="1:10" ht="24.7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 ht="24.7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0" ht="24.75" customHeigh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</row>
    <row r="78" spans="1:10" ht="24.7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</row>
    <row r="79" spans="1:10" ht="24.7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</row>
    <row r="80" spans="1:10" ht="24.7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</row>
    <row r="81" spans="1:10" ht="24.7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</row>
    <row r="82" spans="1:10" ht="24.7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</row>
    <row r="83" spans="1:10" ht="24.7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</row>
    <row r="84" spans="1:10" ht="24.7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</row>
    <row r="85" spans="1:10" ht="24.7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</row>
    <row r="86" spans="1:10" ht="24.7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</row>
    <row r="87" spans="1:10" ht="24.7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</row>
    <row r="88" spans="1:10" ht="24.75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</row>
    <row r="89" spans="1:10" ht="24.75" customHeigh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</row>
    <row r="90" spans="1:10" ht="24.75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</row>
    <row r="91" spans="1:10" ht="24.75" customHeight="1">
      <c r="A91" s="169"/>
      <c r="B91" s="169"/>
      <c r="C91" s="169"/>
      <c r="D91" s="169"/>
      <c r="E91" s="169"/>
      <c r="F91" s="169"/>
      <c r="G91" s="169"/>
      <c r="H91" s="169"/>
      <c r="I91" s="169"/>
      <c r="J91" s="169"/>
    </row>
    <row r="92" spans="1:10" ht="24.75" customHeight="1">
      <c r="A92" s="169"/>
      <c r="B92" s="169"/>
      <c r="C92" s="169"/>
      <c r="D92" s="169"/>
      <c r="E92" s="169"/>
      <c r="F92" s="169"/>
      <c r="G92" s="169"/>
      <c r="H92" s="169"/>
      <c r="I92" s="169"/>
      <c r="J92" s="169"/>
    </row>
    <row r="93" spans="1:10" ht="24.75" customHeight="1">
      <c r="A93" s="169"/>
      <c r="B93" s="169"/>
      <c r="C93" s="169"/>
      <c r="D93" s="169"/>
      <c r="E93" s="169"/>
      <c r="F93" s="169"/>
      <c r="G93" s="169"/>
      <c r="H93" s="169"/>
      <c r="I93" s="169"/>
      <c r="J93" s="169"/>
    </row>
    <row r="94" spans="1:10" ht="24.75" customHeight="1">
      <c r="A94" s="169"/>
      <c r="B94" s="169"/>
      <c r="C94" s="169"/>
      <c r="D94" s="169"/>
      <c r="E94" s="169"/>
      <c r="F94" s="169"/>
      <c r="G94" s="169"/>
      <c r="H94" s="169"/>
      <c r="I94" s="169"/>
      <c r="J94" s="169"/>
    </row>
    <row r="95" spans="1:10" ht="24.7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</row>
    <row r="96" spans="1:10" ht="24.7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</row>
    <row r="97" spans="1:10" ht="24.75" customHeight="1">
      <c r="A97" s="169"/>
      <c r="B97" s="169"/>
      <c r="C97" s="169"/>
      <c r="D97" s="169"/>
      <c r="E97" s="169"/>
      <c r="F97" s="169"/>
      <c r="G97" s="169"/>
      <c r="H97" s="169"/>
      <c r="I97" s="169"/>
      <c r="J97" s="169"/>
    </row>
    <row r="98" spans="1:10" ht="24.75" customHeight="1">
      <c r="A98" s="169"/>
      <c r="B98" s="169"/>
      <c r="C98" s="169"/>
      <c r="D98" s="169"/>
      <c r="E98" s="169"/>
      <c r="F98" s="169"/>
      <c r="G98" s="169"/>
      <c r="H98" s="169"/>
      <c r="I98" s="169"/>
      <c r="J98" s="169"/>
    </row>
    <row r="99" spans="1:10" ht="24.75" customHeight="1">
      <c r="A99" s="169"/>
      <c r="B99" s="169"/>
      <c r="C99" s="169"/>
      <c r="D99" s="169"/>
      <c r="E99" s="169"/>
      <c r="F99" s="169"/>
      <c r="G99" s="169"/>
      <c r="H99" s="169"/>
      <c r="I99" s="169"/>
      <c r="J99" s="169"/>
    </row>
    <row r="100" spans="1:10" ht="24.75" customHeight="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</row>
    <row r="101" spans="1:10" ht="24.75" customHeight="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</row>
    <row r="102" spans="1:10" ht="24.75" customHeight="1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</row>
    <row r="103" spans="1:10" ht="24.75" customHeight="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</row>
    <row r="104" spans="1:10" ht="24.7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</row>
    <row r="105" spans="1:10" ht="24.7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</row>
    <row r="106" spans="1:10" ht="24.75" customHeight="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</row>
    <row r="107" spans="1:10" ht="24.75" customHeight="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</row>
    <row r="108" spans="1:10" ht="24.75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</row>
    <row r="109" spans="1:10" ht="24.75" customHeight="1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</row>
    <row r="110" spans="1:10" ht="24.75" customHeight="1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</row>
    <row r="111" spans="1:10" ht="24.75" customHeight="1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</row>
    <row r="112" spans="1:10" ht="24.75" customHeight="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</row>
    <row r="113" spans="1:10" ht="24.75" customHeight="1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</row>
    <row r="114" spans="1:10" ht="24.75" customHeight="1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</row>
    <row r="115" spans="1:10" ht="24.75" customHeight="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</row>
    <row r="116" spans="1:10" ht="24.75" customHeight="1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</row>
    <row r="117" spans="1:10" ht="24.75" customHeight="1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</row>
    <row r="118" spans="1:10" ht="24.75" customHeight="1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</row>
    <row r="119" spans="1:10" ht="24.75" customHeight="1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</row>
    <row r="120" spans="1:10" ht="24.75" customHeight="1">
      <c r="A120" s="169"/>
      <c r="B120" s="274"/>
      <c r="C120" s="274"/>
      <c r="D120" s="274"/>
      <c r="E120" s="274"/>
      <c r="F120" s="274"/>
      <c r="G120" s="274"/>
      <c r="H120" s="274"/>
      <c r="I120" s="274"/>
      <c r="J120" s="274"/>
    </row>
    <row r="121" spans="1:10" ht="24.75" customHeight="1">
      <c r="A121" s="169"/>
      <c r="B121" s="274"/>
      <c r="C121" s="274"/>
      <c r="D121" s="274"/>
      <c r="E121" s="274"/>
      <c r="F121" s="274"/>
      <c r="G121" s="274"/>
      <c r="H121" s="274"/>
      <c r="I121" s="274"/>
      <c r="J121" s="274"/>
    </row>
    <row r="122" spans="1:10" ht="24.75" customHeight="1">
      <c r="A122" s="274"/>
      <c r="B122" s="274"/>
      <c r="C122" s="274"/>
      <c r="D122" s="274"/>
      <c r="E122" s="274"/>
      <c r="F122" s="274"/>
      <c r="G122" s="274"/>
      <c r="H122" s="274"/>
      <c r="I122" s="274"/>
      <c r="J122" s="274"/>
    </row>
    <row r="123" spans="1:10" ht="24.75" customHeight="1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</row>
    <row r="124" spans="1:10" ht="24.75" customHeight="1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</row>
    <row r="125" spans="1:10" ht="24.75" customHeight="1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</row>
    <row r="126" spans="1:10" ht="24.75" customHeight="1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</row>
    <row r="127" spans="1:10" ht="24.75" customHeight="1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</row>
    <row r="128" spans="1:10" ht="24.75" customHeight="1">
      <c r="A128" s="274"/>
      <c r="B128" s="274"/>
      <c r="C128" s="274"/>
      <c r="D128" s="274"/>
      <c r="E128" s="274"/>
      <c r="F128" s="274"/>
      <c r="G128" s="274"/>
      <c r="H128" s="274"/>
      <c r="I128" s="274"/>
      <c r="J128" s="274"/>
    </row>
    <row r="129" spans="1:10" ht="24.75" customHeight="1">
      <c r="A129" s="274"/>
      <c r="B129" s="274"/>
      <c r="C129" s="274"/>
      <c r="D129" s="274"/>
      <c r="E129" s="274"/>
      <c r="F129" s="274"/>
      <c r="G129" s="274"/>
      <c r="H129" s="274"/>
      <c r="I129" s="274"/>
      <c r="J129" s="274"/>
    </row>
    <row r="130" spans="1:10" ht="24.75" customHeight="1">
      <c r="A130" s="274"/>
      <c r="B130" s="274"/>
      <c r="C130" s="274"/>
      <c r="D130" s="274"/>
      <c r="E130" s="274"/>
      <c r="F130" s="274"/>
      <c r="G130" s="274"/>
      <c r="H130" s="274"/>
      <c r="I130" s="274"/>
      <c r="J130" s="274"/>
    </row>
    <row r="131" ht="24.75" customHeight="1">
      <c r="A131" s="274"/>
    </row>
    <row r="132" ht="24.75" customHeight="1">
      <c r="A132" s="274"/>
    </row>
    <row r="461" ht="24.75" customHeight="1">
      <c r="A461" s="167">
        <v>0</v>
      </c>
    </row>
  </sheetData>
  <sheetProtection/>
  <mergeCells count="38">
    <mergeCell ref="A5:K5"/>
    <mergeCell ref="E47:G47"/>
    <mergeCell ref="A1:K1"/>
    <mergeCell ref="A2:K2"/>
    <mergeCell ref="A4:K4"/>
    <mergeCell ref="A3:K3"/>
    <mergeCell ref="A6:K6"/>
    <mergeCell ref="A44:J44"/>
    <mergeCell ref="K7:K10"/>
    <mergeCell ref="A25:J25"/>
    <mergeCell ref="C9:F9"/>
    <mergeCell ref="G8:H9"/>
    <mergeCell ref="A28:J28"/>
    <mergeCell ref="I45:K45"/>
    <mergeCell ref="A38:F38"/>
    <mergeCell ref="A39:F39"/>
    <mergeCell ref="A30:J30"/>
    <mergeCell ref="A35:C35"/>
    <mergeCell ref="I46:K46"/>
    <mergeCell ref="A46:B46"/>
    <mergeCell ref="E46:G46"/>
    <mergeCell ref="A26:J26"/>
    <mergeCell ref="A36:H36"/>
    <mergeCell ref="C8:F8"/>
    <mergeCell ref="A42:J42"/>
    <mergeCell ref="A34:J34"/>
    <mergeCell ref="A31:J31"/>
    <mergeCell ref="A37:H37"/>
    <mergeCell ref="A48:J49"/>
    <mergeCell ref="A29:J29"/>
    <mergeCell ref="I8:J9"/>
    <mergeCell ref="A7:A10"/>
    <mergeCell ref="B7:J7"/>
    <mergeCell ref="A40:F40"/>
    <mergeCell ref="A41:E41"/>
    <mergeCell ref="A43:J43"/>
    <mergeCell ref="A32:J32"/>
    <mergeCell ref="A33:I33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7"/>
      <c r="V1" s="7"/>
    </row>
    <row r="2" spans="1:22" ht="30" customHeight="1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7"/>
      <c r="V2" s="7"/>
    </row>
    <row r="3" spans="1:22" ht="24.75" customHeight="1">
      <c r="A3" s="141" t="s">
        <v>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78"/>
      <c r="V3" s="78"/>
    </row>
    <row r="4" spans="1:22" ht="24.75" customHeight="1">
      <c r="A4" s="141" t="s">
        <v>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77"/>
      <c r="V4" s="77"/>
    </row>
    <row r="5" spans="1:22" ht="24.75" customHeight="1">
      <c r="A5" s="141" t="s">
        <v>42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77"/>
      <c r="V5" s="77"/>
    </row>
    <row r="6" spans="1:22" ht="24.75" customHeight="1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32" t="s">
        <v>1</v>
      </c>
      <c r="B9" s="134" t="s">
        <v>21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58"/>
      <c r="Q9" s="159"/>
      <c r="R9" s="69"/>
      <c r="S9" s="69"/>
      <c r="T9" s="160" t="s">
        <v>15</v>
      </c>
      <c r="U9" s="149" t="s">
        <v>46</v>
      </c>
      <c r="V9" s="154" t="s">
        <v>47</v>
      </c>
    </row>
    <row r="10" spans="1:22" ht="38.25" customHeight="1">
      <c r="A10" s="133"/>
      <c r="B10" s="128" t="s">
        <v>18</v>
      </c>
      <c r="C10" s="144"/>
      <c r="D10" s="129"/>
      <c r="E10" s="128" t="s">
        <v>30</v>
      </c>
      <c r="F10" s="144"/>
      <c r="G10" s="144"/>
      <c r="H10" s="144"/>
      <c r="I10" s="144"/>
      <c r="J10" s="144"/>
      <c r="K10" s="129"/>
      <c r="L10" s="144" t="s">
        <v>38</v>
      </c>
      <c r="M10" s="144"/>
      <c r="N10" s="144"/>
      <c r="O10" s="129"/>
      <c r="P10" s="128" t="s">
        <v>25</v>
      </c>
      <c r="Q10" s="144"/>
      <c r="R10" s="144"/>
      <c r="S10" s="129"/>
      <c r="T10" s="161"/>
      <c r="U10" s="150"/>
      <c r="V10" s="155"/>
    </row>
    <row r="11" spans="1:22" ht="21.75" customHeight="1" thickBot="1">
      <c r="A11" s="133"/>
      <c r="B11" s="146" t="s">
        <v>20</v>
      </c>
      <c r="C11" s="147"/>
      <c r="D11" s="148"/>
      <c r="E11" s="138" t="s">
        <v>19</v>
      </c>
      <c r="F11" s="139"/>
      <c r="G11" s="139"/>
      <c r="H11" s="139"/>
      <c r="I11" s="139"/>
      <c r="J11" s="139"/>
      <c r="K11" s="157"/>
      <c r="L11" s="145"/>
      <c r="M11" s="145"/>
      <c r="N11" s="145"/>
      <c r="O11" s="131"/>
      <c r="P11" s="130"/>
      <c r="Q11" s="145"/>
      <c r="R11" s="145"/>
      <c r="S11" s="131"/>
      <c r="T11" s="161"/>
      <c r="U11" s="150"/>
      <c r="V11" s="155"/>
    </row>
    <row r="12" spans="1:22" ht="69" customHeight="1" thickBot="1">
      <c r="A12" s="130"/>
      <c r="B12" s="81" t="s">
        <v>28</v>
      </c>
      <c r="C12" s="82" t="s">
        <v>43</v>
      </c>
      <c r="D12" s="83" t="s">
        <v>44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43</v>
      </c>
      <c r="K12" s="83" t="s">
        <v>44</v>
      </c>
      <c r="L12" s="105" t="s">
        <v>37</v>
      </c>
      <c r="M12" s="106" t="s">
        <v>14</v>
      </c>
      <c r="N12" s="82" t="s">
        <v>45</v>
      </c>
      <c r="O12" s="83" t="s">
        <v>44</v>
      </c>
      <c r="P12" s="107" t="s">
        <v>26</v>
      </c>
      <c r="Q12" s="106" t="s">
        <v>27</v>
      </c>
      <c r="R12" s="82" t="s">
        <v>48</v>
      </c>
      <c r="S12" s="83" t="s">
        <v>44</v>
      </c>
      <c r="T12" s="162"/>
      <c r="U12" s="151"/>
      <c r="V12" s="156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General'!B18</f>
        <v>80268550</v>
      </c>
      <c r="C20" s="88">
        <v>59914650</v>
      </c>
      <c r="D20" s="86">
        <f t="shared" si="0"/>
        <v>20353900</v>
      </c>
      <c r="E20" s="49">
        <f>'Resumen General'!C18</f>
        <v>26835755</v>
      </c>
      <c r="F20" s="49"/>
      <c r="G20" s="49">
        <f>'Resumen General'!E18</f>
        <v>5816127.33</v>
      </c>
      <c r="H20" s="49">
        <f t="shared" si="1"/>
        <v>32651882.33</v>
      </c>
      <c r="I20" s="73"/>
      <c r="J20" s="73">
        <v>25058080.35</v>
      </c>
      <c r="K20" s="72">
        <f t="shared" si="2"/>
        <v>7593801.979999997</v>
      </c>
      <c r="L20" s="53">
        <f>'Resumen General'!G18</f>
        <v>161065.08</v>
      </c>
      <c r="M20" s="51">
        <f>L20*53.64</f>
        <v>8639530.891199999</v>
      </c>
      <c r="N20" s="120">
        <v>14016942.576</v>
      </c>
      <c r="O20" s="119">
        <f t="shared" si="3"/>
        <v>-13855877.496</v>
      </c>
      <c r="P20" s="54">
        <f>'Resumen General'!I18</f>
        <v>83086.2</v>
      </c>
      <c r="Q20" s="56">
        <f>P20*53.64</f>
        <v>4456743.768</v>
      </c>
      <c r="R20" s="89">
        <v>5424505.257599999</v>
      </c>
      <c r="S20" s="102">
        <f t="shared" si="4"/>
        <v>-967761.489599999</v>
      </c>
      <c r="T20" s="108">
        <f t="shared" si="5"/>
        <v>126016706.9892</v>
      </c>
      <c r="U20" s="101">
        <f t="shared" si="6"/>
        <v>104414178.1836</v>
      </c>
      <c r="V20" s="109">
        <f t="shared" si="7"/>
        <v>21602528.805600002</v>
      </c>
      <c r="W20" s="31"/>
    </row>
    <row r="21" spans="1:23" ht="49.5" customHeight="1">
      <c r="A21" s="52" t="s">
        <v>9</v>
      </c>
      <c r="B21" s="87">
        <f>'Resumen General'!B19</f>
        <v>73727150</v>
      </c>
      <c r="C21" s="88">
        <v>61929050</v>
      </c>
      <c r="D21" s="86">
        <f t="shared" si="0"/>
        <v>11798100</v>
      </c>
      <c r="E21" s="49">
        <f>'Resumen General'!C19</f>
        <v>27471438.630000003</v>
      </c>
      <c r="F21" s="49"/>
      <c r="G21" s="49">
        <f>'Resumen General'!E19</f>
        <v>4847583.29</v>
      </c>
      <c r="H21" s="88">
        <f t="shared" si="1"/>
        <v>32319021.92</v>
      </c>
      <c r="I21" s="73"/>
      <c r="J21" s="73">
        <v>29364649.97</v>
      </c>
      <c r="K21" s="72">
        <f t="shared" si="2"/>
        <v>2954371.950000003</v>
      </c>
      <c r="L21" s="53">
        <f>'Resumen General'!G19</f>
        <v>131109.8</v>
      </c>
      <c r="M21" s="51">
        <f>L21*53.14</f>
        <v>6967174.772</v>
      </c>
      <c r="N21" s="120">
        <v>5140335.6928</v>
      </c>
      <c r="O21" s="119">
        <f t="shared" si="3"/>
        <v>-5009225.8928000005</v>
      </c>
      <c r="P21" s="54">
        <f>'Resumen General'!I19</f>
        <v>158377.96</v>
      </c>
      <c r="Q21" s="56">
        <f>P21*53.14</f>
        <v>8416204.7944</v>
      </c>
      <c r="R21" s="89">
        <v>3878380.2848</v>
      </c>
      <c r="S21" s="102">
        <f t="shared" si="4"/>
        <v>4537824.509599999</v>
      </c>
      <c r="T21" s="108">
        <f t="shared" si="5"/>
        <v>121429551.48640001</v>
      </c>
      <c r="U21" s="101">
        <f t="shared" si="6"/>
        <v>100312415.94759999</v>
      </c>
      <c r="V21" s="109">
        <f t="shared" si="7"/>
        <v>21117135.538800016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648753750</v>
      </c>
      <c r="C25" s="91">
        <f>SUM(C13:C24)</f>
        <v>652126550</v>
      </c>
      <c r="D25" s="91">
        <f t="shared" si="8"/>
        <v>-3372800</v>
      </c>
      <c r="E25" s="91">
        <f t="shared" si="8"/>
        <v>222862121.57</v>
      </c>
      <c r="F25" s="91">
        <f t="shared" si="8"/>
        <v>0</v>
      </c>
      <c r="G25" s="91">
        <f t="shared" si="8"/>
        <v>43142814.22</v>
      </c>
      <c r="H25" s="91">
        <f t="shared" si="8"/>
        <v>266004935.79000002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-39468304.06999999</v>
      </c>
      <c r="L25" s="93">
        <f t="shared" si="9"/>
        <v>1714015.9200000002</v>
      </c>
      <c r="M25" s="93">
        <f t="shared" si="9"/>
        <v>94225052.48219998</v>
      </c>
      <c r="N25" s="123">
        <f t="shared" si="9"/>
        <v>137971797.4905</v>
      </c>
      <c r="O25" s="124">
        <f t="shared" si="9"/>
        <v>-136257781.57050002</v>
      </c>
      <c r="P25" s="117">
        <f>SUM(P13:P24)</f>
        <v>1004058.48</v>
      </c>
      <c r="Q25" s="94">
        <f t="shared" si="9"/>
        <v>55079757.2664</v>
      </c>
      <c r="R25" s="94">
        <f t="shared" si="9"/>
        <v>66093909.10910001</v>
      </c>
      <c r="S25" s="95">
        <f t="shared" si="9"/>
        <v>-11014151.842700003</v>
      </c>
      <c r="T25" s="112">
        <f>SUM(T13:T24)</f>
        <v>1064063495.5386001</v>
      </c>
      <c r="U25" s="125">
        <f t="shared" si="9"/>
        <v>1161665496.4596</v>
      </c>
      <c r="V25" s="113">
        <f>SUM(V13:V24)</f>
        <v>-97602000.92100002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64" t="s">
        <v>33</v>
      </c>
      <c r="B28" s="164"/>
      <c r="C28" s="76"/>
      <c r="D28" s="76"/>
      <c r="E28" s="58"/>
      <c r="F28" s="58"/>
      <c r="G28" s="153" t="s">
        <v>57</v>
      </c>
      <c r="H28" s="153"/>
      <c r="I28" s="153"/>
      <c r="J28" s="153"/>
      <c r="K28" s="153"/>
      <c r="L28" s="153"/>
      <c r="M28" s="57"/>
      <c r="N28" s="57"/>
      <c r="O28" s="57"/>
      <c r="P28" s="140" t="s">
        <v>51</v>
      </c>
      <c r="Q28" s="140"/>
      <c r="R28" s="140"/>
      <c r="S28" s="140"/>
      <c r="T28" s="140"/>
      <c r="U28" s="79"/>
      <c r="V28" s="79"/>
    </row>
    <row r="29" spans="1:22" ht="30" customHeight="1">
      <c r="A29" s="163" t="s">
        <v>23</v>
      </c>
      <c r="B29" s="163"/>
      <c r="C29" s="68"/>
      <c r="D29" s="68"/>
      <c r="E29" s="55"/>
      <c r="F29" s="55"/>
      <c r="G29" s="137" t="s">
        <v>58</v>
      </c>
      <c r="H29" s="137"/>
      <c r="I29" s="137"/>
      <c r="J29" s="137"/>
      <c r="K29" s="137"/>
      <c r="L29" s="137"/>
      <c r="M29" s="6"/>
      <c r="N29" s="6"/>
      <c r="O29" s="6"/>
      <c r="P29" s="136" t="s">
        <v>36</v>
      </c>
      <c r="Q29" s="136"/>
      <c r="R29" s="136"/>
      <c r="S29" s="136"/>
      <c r="T29" s="136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42" t="s">
        <v>59</v>
      </c>
      <c r="H30" s="142"/>
      <c r="I30" s="142"/>
      <c r="J30" s="142"/>
      <c r="K30" s="142"/>
      <c r="L30" s="142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52" t="s">
        <v>62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2022-11-15T17:18:27Z</dcterms:modified>
  <cp:category/>
  <cp:version/>
  <cp:contentType/>
  <cp:contentStatus/>
</cp:coreProperties>
</file>