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jcanela\Desktop\"/>
    </mc:Choice>
  </mc:AlternateContent>
  <bookViews>
    <workbookView xWindow="360" yWindow="420" windowWidth="15000" windowHeight="7335"/>
  </bookViews>
  <sheets>
    <sheet name="mayo" sheetId="7" r:id="rId1"/>
  </sheets>
  <definedNames>
    <definedName name="_xlnm._FilterDatabase" localSheetId="0" hidden="1">mayo!$A$15:$E$37</definedName>
    <definedName name="_xlnm.Print_Area" localSheetId="0">mayo!$A$1:$F$196</definedName>
  </definedNames>
  <calcPr calcId="152511"/>
</workbook>
</file>

<file path=xl/calcChain.xml><?xml version="1.0" encoding="utf-8"?>
<calcChain xmlns="http://schemas.openxmlformats.org/spreadsheetml/2006/main">
  <c r="E147" i="7" l="1"/>
  <c r="E144" i="7"/>
  <c r="E143" i="7" s="1"/>
  <c r="E127" i="7"/>
  <c r="E121" i="7" s="1"/>
  <c r="E120" i="7"/>
  <c r="E109" i="7"/>
  <c r="E107" i="7" s="1"/>
  <c r="E100" i="7"/>
  <c r="E57" i="7"/>
  <c r="E56" i="7" s="1"/>
  <c r="E52" i="7"/>
  <c r="E50" i="7"/>
  <c r="E133" i="7"/>
  <c r="E161" i="7"/>
  <c r="E184" i="7" s="1"/>
  <c r="E153" i="7"/>
  <c r="E83" i="7"/>
  <c r="E53" i="7"/>
  <c r="E130" i="7"/>
  <c r="E99" i="7"/>
  <c r="E39" i="7"/>
  <c r="E26" i="7"/>
  <c r="E59" i="7"/>
  <c r="E62" i="7"/>
  <c r="E70" i="7"/>
  <c r="E74" i="7"/>
  <c r="E103" i="7"/>
  <c r="E45" i="7" l="1"/>
  <c r="E97" i="7" s="1"/>
  <c r="E191" i="7" l="1"/>
  <c r="E178" i="7" l="1"/>
  <c r="E115" i="7"/>
  <c r="E151" i="7" s="1"/>
  <c r="E29" i="7"/>
  <c r="E159" i="7" l="1"/>
  <c r="E170" i="7"/>
  <c r="E18" i="7" l="1"/>
  <c r="E16" i="7"/>
  <c r="E189" i="7" l="1"/>
  <c r="E186" i="7"/>
  <c r="E181" i="7"/>
  <c r="E172" i="7"/>
  <c r="E166" i="7"/>
  <c r="E141" i="7"/>
  <c r="E113" i="7"/>
  <c r="E36" i="7"/>
  <c r="E24" i="7" l="1"/>
  <c r="E22" i="7" l="1"/>
  <c r="E43" i="7" s="1"/>
  <c r="E195" i="7" s="1"/>
  <c r="F9" i="7" s="1"/>
  <c r="F14" i="7" s="1"/>
  <c r="F11" i="7" l="1"/>
  <c r="E196" i="7"/>
  <c r="K51" i="7"/>
</calcChain>
</file>

<file path=xl/sharedStrings.xml><?xml version="1.0" encoding="utf-8"?>
<sst xmlns="http://schemas.openxmlformats.org/spreadsheetml/2006/main" count="347" uniqueCount="344">
  <si>
    <t>DIRECCION GENERAL DE PASAPORTES</t>
  </si>
  <si>
    <t>DEPARTAMENTO FINANCIERO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</si>
  <si>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</si>
  <si>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</si>
  <si>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</si>
  <si>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</si>
  <si>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</si>
  <si>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</si>
  <si>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</si>
  <si>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DESCRIPCION DE LA CUENTA</t>
  </si>
  <si>
    <t>01</t>
  </si>
  <si>
    <t>111</t>
  </si>
  <si>
    <t>SUELDO PARA CARGOS FIJOS</t>
  </si>
  <si>
    <t>11101</t>
  </si>
  <si>
    <t>SUELDO FIJO</t>
  </si>
  <si>
    <t>112</t>
  </si>
  <si>
    <t>SUELDO PERSONAL CONTRATADO</t>
  </si>
  <si>
    <t>11201</t>
  </si>
  <si>
    <t>PERSONAL CONTRATADO Y/O IGUALADO</t>
  </si>
  <si>
    <t>11202</t>
  </si>
  <si>
    <t xml:space="preserve">COMPENSACION </t>
  </si>
  <si>
    <t>113</t>
  </si>
  <si>
    <t>11301</t>
  </si>
  <si>
    <t>REGALIA PASCUAL</t>
  </si>
  <si>
    <t>114</t>
  </si>
  <si>
    <t>11401</t>
  </si>
  <si>
    <t>SUELDO ANUAL No. 13</t>
  </si>
  <si>
    <t>115</t>
  </si>
  <si>
    <t>11501</t>
  </si>
  <si>
    <t>PRESTACIONES LABORALES</t>
  </si>
  <si>
    <t>11504</t>
  </si>
  <si>
    <t>VACACIONES NO DISFRUTADAS</t>
  </si>
  <si>
    <t>12</t>
  </si>
  <si>
    <t>SOBRESUELDOS</t>
  </si>
  <si>
    <t>12202</t>
  </si>
  <si>
    <t>HORAS EXTRAORDINARIAS</t>
  </si>
  <si>
    <t>12204</t>
  </si>
  <si>
    <t>PRIMA DE TRANSPORTE</t>
  </si>
  <si>
    <t>12205</t>
  </si>
  <si>
    <t>COMPENSACION SERVICIO DE SEGURIDAD</t>
  </si>
  <si>
    <t>12206</t>
  </si>
  <si>
    <t>COMPENSACION POR RESULTADOS</t>
  </si>
  <si>
    <t>12209</t>
  </si>
  <si>
    <t>BONO POR DESEMPEÑO</t>
  </si>
  <si>
    <t>15</t>
  </si>
  <si>
    <t>CONTRIBUCIONES A LA SEGURIDAD SOCIAL Y RIESGO LAZBORAL</t>
  </si>
  <si>
    <t>15101</t>
  </si>
  <si>
    <t>CONTRIBUCIONES AL SEGURO DE SALUD</t>
  </si>
  <si>
    <t>15201</t>
  </si>
  <si>
    <t>CONTRIBUCIONES AL SEGURO DE PENSION (TSS)</t>
  </si>
  <si>
    <t>15301</t>
  </si>
  <si>
    <t>CONTRIBUCIONES AL SEGURO DE RIESGO LABORAL</t>
  </si>
  <si>
    <t>TOTAL SERVICIOS PERSONALES</t>
  </si>
  <si>
    <t>02</t>
  </si>
  <si>
    <t>SERVICIOS NO PERSONALES</t>
  </si>
  <si>
    <t>21</t>
  </si>
  <si>
    <t>SERVICIOS BASICOS</t>
  </si>
  <si>
    <t>21201</t>
  </si>
  <si>
    <t>SERVICIOS TELEFONICOS DE LARGA DISTANCIA</t>
  </si>
  <si>
    <t>21301</t>
  </si>
  <si>
    <t>TELEFONO LOCAL</t>
  </si>
  <si>
    <t>21501</t>
  </si>
  <si>
    <t>SERVICIO DE INTERNER TV POR CABLE</t>
  </si>
  <si>
    <t>21601</t>
  </si>
  <si>
    <t>ELECTRICIDAD</t>
  </si>
  <si>
    <t>21701</t>
  </si>
  <si>
    <t>AGUA</t>
  </si>
  <si>
    <t>21801</t>
  </si>
  <si>
    <t>RESIDUOS SOLIDOS</t>
  </si>
  <si>
    <t>22</t>
  </si>
  <si>
    <t>PUBLICIDAD, IMPRESIÓN Y ENCUADERNACION</t>
  </si>
  <si>
    <t>22101</t>
  </si>
  <si>
    <t>PUBLICIDAD</t>
  </si>
  <si>
    <t>22201</t>
  </si>
  <si>
    <t>IMPRESIÓN Y ENCUADERNACION</t>
  </si>
  <si>
    <t>23</t>
  </si>
  <si>
    <t>VIATICOS</t>
  </si>
  <si>
    <t>23101</t>
  </si>
  <si>
    <t>VIATICOS DENTRO DEL PAIS</t>
  </si>
  <si>
    <t>23201</t>
  </si>
  <si>
    <t>VIATICOS AL EXTERIOR</t>
  </si>
  <si>
    <t>24</t>
  </si>
  <si>
    <t>241</t>
  </si>
  <si>
    <t>24101</t>
  </si>
  <si>
    <t>PASAJE</t>
  </si>
  <si>
    <t>25</t>
  </si>
  <si>
    <t>251</t>
  </si>
  <si>
    <t>ALQUILER DE RENTA DE EDIFICIOS Y LOCALES</t>
  </si>
  <si>
    <t>25101</t>
  </si>
  <si>
    <t>25301</t>
  </si>
  <si>
    <t>ALQUILER DE MAQUINARIA Y EQUIPOS</t>
  </si>
  <si>
    <t>25303</t>
  </si>
  <si>
    <t>ALQUILER DE EQUIPOS DE COMUNICACION</t>
  </si>
  <si>
    <t>25304</t>
  </si>
  <si>
    <t>ALQUILER EQUIPOS DE OFICINA</t>
  </si>
  <si>
    <t>25801</t>
  </si>
  <si>
    <t>OTROS ALQUILERES</t>
  </si>
  <si>
    <t>27</t>
  </si>
  <si>
    <t>27101</t>
  </si>
  <si>
    <t>CONTRATACION DE OBRAS MENORES</t>
  </si>
  <si>
    <t>27102</t>
  </si>
  <si>
    <t>SERVICIOS ESPECIALES DE MANTENIMIENTO Y REP.</t>
  </si>
  <si>
    <t>27106</t>
  </si>
  <si>
    <t>INSTALACIONES ELECTRICAS</t>
  </si>
  <si>
    <t>27202</t>
  </si>
  <si>
    <t>MANTENIMIENTO Y REPARACION DE EQUIPOS DE COMPUTACION</t>
  </si>
  <si>
    <t>272041</t>
  </si>
  <si>
    <t>MANTENIMIENTO Y REPARACION DE EQUIPOS DE OFICINA</t>
  </si>
  <si>
    <t>27206</t>
  </si>
  <si>
    <t>MANTENIMIENTO Y REPARACION DE EQUIPOS DE TRANSPORTACION Y ELEV.</t>
  </si>
  <si>
    <t>28</t>
  </si>
  <si>
    <t>28501</t>
  </si>
  <si>
    <t>FUMIGACION</t>
  </si>
  <si>
    <t>28503</t>
  </si>
  <si>
    <t>LIMPIEZA E HIGIENE</t>
  </si>
  <si>
    <t>28601</t>
  </si>
  <si>
    <t>EVENTOS GENERALES</t>
  </si>
  <si>
    <t>28702</t>
  </si>
  <si>
    <t>SERVICIOS JURIDICOS</t>
  </si>
  <si>
    <t>28705</t>
  </si>
  <si>
    <t>SERVICIOS DE INFORMATICA Y SIST. COMP.</t>
  </si>
  <si>
    <t>28706</t>
  </si>
  <si>
    <t>SERVICIOS TECNICOS PROFESIONALES</t>
  </si>
  <si>
    <t>28801</t>
  </si>
  <si>
    <t>IMPUESTOS</t>
  </si>
  <si>
    <t>SUBTOTAL SERVICIOS NO PERSONALES</t>
  </si>
  <si>
    <t>03</t>
  </si>
  <si>
    <t>MATERIALES Y SUMINISTROS</t>
  </si>
  <si>
    <t>31</t>
  </si>
  <si>
    <t>ALIMENTOS Y PRODUCTOS AGROFORESTALES</t>
  </si>
  <si>
    <t>31101</t>
  </si>
  <si>
    <t>ALIMENTOS Y BEBIDAS PARA PERSONAS</t>
  </si>
  <si>
    <t>31303</t>
  </si>
  <si>
    <t>PRODUCTOS AGROFORESTALES Y PECUARIOS</t>
  </si>
  <si>
    <t>31401</t>
  </si>
  <si>
    <t>MADERA, CORCHO Y SUS MANUFACTURAS</t>
  </si>
  <si>
    <t>32</t>
  </si>
  <si>
    <t>32101</t>
  </si>
  <si>
    <t>HILADOS Y TELA</t>
  </si>
  <si>
    <t>32201</t>
  </si>
  <si>
    <t>ACABADOS TEXTILES</t>
  </si>
  <si>
    <t>32301</t>
  </si>
  <si>
    <t>PRENDA DE VESTIR</t>
  </si>
  <si>
    <t>33</t>
  </si>
  <si>
    <t>PRODUCTOS DE PAPEL, CARTON E IMPRESOS</t>
  </si>
  <si>
    <t>33101</t>
  </si>
  <si>
    <t>PAPEL DE ESCRITORIO</t>
  </si>
  <si>
    <t>33201</t>
  </si>
  <si>
    <t>PRODUCTOS DE PAPEL CARTON</t>
  </si>
  <si>
    <t>33301</t>
  </si>
  <si>
    <t>PRODUCTOS DE ARTES GRAFICAS</t>
  </si>
  <si>
    <t>LIBROS, REVISTAS Y PERIODICOS</t>
  </si>
  <si>
    <t>33601</t>
  </si>
  <si>
    <t>ESPECIES TIMBRADAS Y VALORADAS</t>
  </si>
  <si>
    <t>34</t>
  </si>
  <si>
    <t>PRODUCTOS FARMACEUTICOS</t>
  </si>
  <si>
    <t>34101</t>
  </si>
  <si>
    <t>PRODUCTOS MEDICINALES PARA USO HUMANO</t>
  </si>
  <si>
    <t>35</t>
  </si>
  <si>
    <t>PRODUCTOS DE CUERO, CAUCHO Y PLASTICOS</t>
  </si>
  <si>
    <t>35101</t>
  </si>
  <si>
    <t>CUEROS Y PIELES</t>
  </si>
  <si>
    <t>35201</t>
  </si>
  <si>
    <t>ARTICULOS DE CUERO</t>
  </si>
  <si>
    <t>35301</t>
  </si>
  <si>
    <t>LLANTAS Y NEUMATICOS</t>
  </si>
  <si>
    <t>35401</t>
  </si>
  <si>
    <t>ARTICULOS DE CAUCHO</t>
  </si>
  <si>
    <t>35501</t>
  </si>
  <si>
    <t>ARTICULOS DE PLASTICOS</t>
  </si>
  <si>
    <t>36</t>
  </si>
  <si>
    <t>36101</t>
  </si>
  <si>
    <t>PRODUCTOS DE CEMENTO, CAL, ASBESTO, YESO Y ARCILLA</t>
  </si>
  <si>
    <t>36201</t>
  </si>
  <si>
    <t>PRODUCTOS DE VIDRIO</t>
  </si>
  <si>
    <t>36202</t>
  </si>
  <si>
    <t>PRODUCTOS FERROSOS</t>
  </si>
  <si>
    <t>36203</t>
  </si>
  <si>
    <t>PRODUCTOS DE PORCELANA</t>
  </si>
  <si>
    <t>ESTRUCTURAS METALICAS ACABADAS</t>
  </si>
  <si>
    <t>36304</t>
  </si>
  <si>
    <t>HERRAMIENTAS MENORES</t>
  </si>
  <si>
    <t>37</t>
  </si>
  <si>
    <t>COMBUSTIBLES Y LUBRICANTES, PRODUCTOS QUIMICOS</t>
  </si>
  <si>
    <t>37101</t>
  </si>
  <si>
    <t xml:space="preserve">GASOLINA </t>
  </si>
  <si>
    <t>37102</t>
  </si>
  <si>
    <t xml:space="preserve">GASOIL </t>
  </si>
  <si>
    <t>37104</t>
  </si>
  <si>
    <t xml:space="preserve">GAS GLP </t>
  </si>
  <si>
    <t>37105</t>
  </si>
  <si>
    <t>ACEITES Y GRASAS</t>
  </si>
  <si>
    <t>37106</t>
  </si>
  <si>
    <t>LUBRICANTES</t>
  </si>
  <si>
    <t>37201</t>
  </si>
  <si>
    <t>PRODUCTOS QIMICOS CONEXOS</t>
  </si>
  <si>
    <t>37205</t>
  </si>
  <si>
    <t>INCEPTICIDAS, FUMIGANTES Y OTROS</t>
  </si>
  <si>
    <t>PRODUCTOS DE MINERALES METALICOS Y NO METALICOS</t>
  </si>
  <si>
    <t>PRODUCTOS METALICOS</t>
  </si>
  <si>
    <t>39</t>
  </si>
  <si>
    <t>PRODUCTOS Y UTILES VARIOS</t>
  </si>
  <si>
    <t>39101</t>
  </si>
  <si>
    <t>MATERIALES DE LIMPIEZA</t>
  </si>
  <si>
    <t>39201</t>
  </si>
  <si>
    <t>UTILES DE ESCRITORIO, OFICINA Y ENSEÑANZA</t>
  </si>
  <si>
    <t>39501</t>
  </si>
  <si>
    <t>UTILES DE COCINA Y COMEDOR</t>
  </si>
  <si>
    <t>39601</t>
  </si>
  <si>
    <t>PRODUCTOS ELECTRICOS AFINES</t>
  </si>
  <si>
    <t>39801</t>
  </si>
  <si>
    <t>OTROS RESPUESTOS Y ACCESORIOS MENORES</t>
  </si>
  <si>
    <t>39901</t>
  </si>
  <si>
    <t>SUBTOTAL MATERIALES Y SUMINISTROS</t>
  </si>
  <si>
    <t>04</t>
  </si>
  <si>
    <t>41</t>
  </si>
  <si>
    <t>41202</t>
  </si>
  <si>
    <t>AYUDAS Y DONACIONES OCASIONALES A HOGARES Y PERSONAS</t>
  </si>
  <si>
    <t>41601</t>
  </si>
  <si>
    <t>TRANSFERENCIAS CORRIENTES</t>
  </si>
  <si>
    <t>41401</t>
  </si>
  <si>
    <t>BECAS NACIONALES</t>
  </si>
  <si>
    <t>SUBTOTAL DE AYUDAS Y DONACIONES</t>
  </si>
  <si>
    <t>06</t>
  </si>
  <si>
    <t>ACTIVOS NO FINANCIEROS</t>
  </si>
  <si>
    <t>61</t>
  </si>
  <si>
    <t>MAQUINARIAS Y EQUIPOS</t>
  </si>
  <si>
    <t>MUEBLES DE OFICINA Y ESTANTERIA</t>
  </si>
  <si>
    <t>61301</t>
  </si>
  <si>
    <t>EQUIPOS DE COMPUTACION</t>
  </si>
  <si>
    <t>61401</t>
  </si>
  <si>
    <t>ELECTRODOMESTICOS</t>
  </si>
  <si>
    <t>61901</t>
  </si>
  <si>
    <t>OTROS MOBILIARIOS Y EQUIPOS NO IDENTIFICADOS</t>
  </si>
  <si>
    <t>62</t>
  </si>
  <si>
    <t>62101</t>
  </si>
  <si>
    <t>EQUIPOS Y APARATOS AUDIOVISUALES</t>
  </si>
  <si>
    <t>CAMARA FOTOGRAFICA Y DE VIDEO</t>
  </si>
  <si>
    <t>62401</t>
  </si>
  <si>
    <t>EQUIPOS EDUCACIONALES Y RECREATIVOS</t>
  </si>
  <si>
    <t>65</t>
  </si>
  <si>
    <t>65501</t>
  </si>
  <si>
    <t xml:space="preserve">EQUIPO DE TELECOMUNICACION Y SEÑALAMIENTO </t>
  </si>
  <si>
    <t>65701</t>
  </si>
  <si>
    <t>HERRAMIENTAS Y MAQUINARIAS</t>
  </si>
  <si>
    <t>SUBTOTAL DE ACTIVOS NO FINACIEROS</t>
  </si>
  <si>
    <t>07</t>
  </si>
  <si>
    <t>OBRAS EN EDIFICACIONES</t>
  </si>
  <si>
    <t>71</t>
  </si>
  <si>
    <t>71201</t>
  </si>
  <si>
    <t>OBRAS PARA EDIFICACION NO RESIDENCIAL</t>
  </si>
  <si>
    <t>SUBTOTAL DE EDIFICACIONES NO RESIDENCIAL</t>
  </si>
  <si>
    <t>SUBTOTAL DE DESEMBOLSOS</t>
  </si>
  <si>
    <t>BALANCE DISPONIBLE AL CORTE</t>
  </si>
  <si>
    <t>26</t>
  </si>
  <si>
    <t>26201</t>
  </si>
  <si>
    <t>SEGURO DE BIENES MUEBLES</t>
  </si>
  <si>
    <t>33401</t>
  </si>
  <si>
    <t>36501</t>
  </si>
  <si>
    <t>68</t>
  </si>
  <si>
    <t>68301</t>
  </si>
  <si>
    <t>PROGRAMAS DE INFORMATICA Y BASE DE DATOS</t>
  </si>
  <si>
    <t>25302</t>
  </si>
  <si>
    <t>ALQUILER DE EQUIPOS DE COMPUTACION</t>
  </si>
  <si>
    <t>25401</t>
  </si>
  <si>
    <t>ALQUILER EQUIPOS DE TRANSPORTE, TRACC. Y ELEV.</t>
  </si>
  <si>
    <t>13</t>
  </si>
  <si>
    <t>13201</t>
  </si>
  <si>
    <t>GASTOS DE REPRESENTACION EN EL PAIS</t>
  </si>
  <si>
    <t xml:space="preserve">GASTOS DE REPRESENTACION </t>
  </si>
  <si>
    <t>MAS O MENOS MODIFICACIONES PRESUPUESTARIAS (PREVISIONES)</t>
  </si>
  <si>
    <t>21401</t>
  </si>
  <si>
    <t>TELEFAX Y CORREO</t>
  </si>
  <si>
    <t>27201</t>
  </si>
  <si>
    <t>MANTENIMIENTO Y REPARACION DE EQUIPOS EDUCACIONAL</t>
  </si>
  <si>
    <t>28704</t>
  </si>
  <si>
    <t>SERVICIOS DE CAPACITACION</t>
  </si>
  <si>
    <t>41201</t>
  </si>
  <si>
    <t>AYUDAS Y DONACIONES PROG. A HOGARES Y PERSONAS</t>
  </si>
  <si>
    <t>24401</t>
  </si>
  <si>
    <t>PEAJE</t>
  </si>
  <si>
    <t>A3211101</t>
  </si>
  <si>
    <t>11204</t>
  </si>
  <si>
    <t>PERSONAL SERVICIOS ESPECIALES</t>
  </si>
  <si>
    <t>27107</t>
  </si>
  <si>
    <t>SERV. DE PINTURA Y DERIVADOS CON FIN DE HIG. Y EMB.</t>
  </si>
  <si>
    <t>69</t>
  </si>
  <si>
    <t>69502</t>
  </si>
  <si>
    <t>ANTIGUEDADES, BIENES ARTISTICOS Y OTROS</t>
  </si>
  <si>
    <t>26301</t>
  </si>
  <si>
    <t>SEGURO DE PERSONAS</t>
  </si>
  <si>
    <t>RETENCIONES</t>
  </si>
  <si>
    <t>CK AL COLECTOR</t>
  </si>
  <si>
    <t>37203</t>
  </si>
  <si>
    <t>PRODUCTOS QUIMICOS DE USO PERSONAL</t>
  </si>
  <si>
    <t>37206</t>
  </si>
  <si>
    <t>PINTURA, BARNICES Y LACA</t>
  </si>
  <si>
    <t>TRANSPORTE Y ALMACENAJE</t>
  </si>
  <si>
    <t>12203</t>
  </si>
  <si>
    <t>HORAS EXTRAORDINARIAS FIN DE AÑO</t>
  </si>
  <si>
    <t>28701</t>
  </si>
  <si>
    <t>ESTUDIOS, INVESTIGACION Y ANALISIS</t>
  </si>
  <si>
    <t>41103</t>
  </si>
  <si>
    <t>INDEMNIZACIONES LABORALES</t>
  </si>
  <si>
    <t>36306</t>
  </si>
  <si>
    <t>39902</t>
  </si>
  <si>
    <t>65401</t>
  </si>
  <si>
    <t>ACCESORIO DE METAL</t>
  </si>
  <si>
    <t>PRODCUSTOS Y UTILES VARIOS PARA ACT. FESTIVAS</t>
  </si>
  <si>
    <t>SISTEMA DE AIRE ACOND. , CALEFACCION Y REF. IND.</t>
  </si>
  <si>
    <t>65201</t>
  </si>
  <si>
    <t>MAQUINARIAS Y EQUIPO INDUSTRIAL</t>
  </si>
  <si>
    <t>65801</t>
  </si>
  <si>
    <t>OTROS EQUIPOS</t>
  </si>
  <si>
    <t>288-04</t>
  </si>
  <si>
    <t>288-03</t>
  </si>
  <si>
    <t>36302</t>
  </si>
  <si>
    <t>PRODUCTOS DE LOZA</t>
  </si>
  <si>
    <t>71501</t>
  </si>
  <si>
    <t>SUPERVISION E INSPECCION DE OBRAS EN EDIF.</t>
  </si>
  <si>
    <t>28502</t>
  </si>
  <si>
    <t>LAVANDERIA</t>
  </si>
  <si>
    <t xml:space="preserve"> </t>
  </si>
  <si>
    <t>26101</t>
  </si>
  <si>
    <t>261</t>
  </si>
  <si>
    <t>SEGURO DE BIENES INMUEBLES</t>
  </si>
  <si>
    <t>SEGURO DE BIENES INMUBLES E INFRAESTRUCTURA</t>
  </si>
  <si>
    <t>64</t>
  </si>
  <si>
    <t>64101</t>
  </si>
  <si>
    <t>AUTOMOVILES Y CAMIONES</t>
  </si>
  <si>
    <t>68501</t>
  </si>
  <si>
    <t>ESTUDIOS DE PREINVERSION</t>
  </si>
  <si>
    <t>|</t>
  </si>
  <si>
    <t>EJECUCION PRESUPUESTARIA, 2018</t>
  </si>
  <si>
    <t>BALANCE DISPONIBLE PARA COMPROMISOS PENDIENTES AL 28/02/2018</t>
  </si>
  <si>
    <t>2018</t>
  </si>
  <si>
    <t>TOTAL GASTOS POR PARTIDAS PRESUPUESTARIAS, 30/4/ 2018</t>
  </si>
  <si>
    <t>PERIODO DEL 1 AL 31 DE MAYO</t>
  </si>
  <si>
    <t>37107</t>
  </si>
  <si>
    <t>GAS NATURAL</t>
  </si>
  <si>
    <t>288-02</t>
  </si>
  <si>
    <t>TASAS 10%</t>
  </si>
  <si>
    <t>TASAS 5%</t>
  </si>
  <si>
    <t>TASAS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</si>
</sst>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 applyFill="1"/>
    <xf numFmtId="0" fontId="0" fillId="0" borderId="0" xfId="0" applyFill="1"/>
    <xf numFmtId="0" fontId="2" fillId="2" borderId="0" xfId="0" applyFont="1" applyFill="1"/>
    <xf numFmtId="49" fontId="2" fillId="2" borderId="0" xfId="0" applyNumberFormat="1" applyFont="1" applyFill="1"/>
    <xf numFmtId="164" fontId="0" fillId="0" borderId="0" xfId="0" applyNumberFormat="1"/>
    <xf numFmtId="164" fontId="0" fillId="0" borderId="0" xfId="0" applyNumberFormat="1" applyFill="1"/>
    <xf numFmtId="43" fontId="0" fillId="0" borderId="0" xfId="0" applyNumberFormat="1" applyFill="1"/>
    <xf numFmtId="43" fontId="3" fillId="0" borderId="0" xfId="1" applyFont="1"/>
    <xf numFmtId="49" fontId="4" fillId="2" borderId="0" xfId="1" applyNumberFormat="1" applyFont="1" applyFill="1" applyAlignment="1">
      <alignment horizontal="center"/>
    </xf>
    <xf numFmtId="43" fontId="3" fillId="0" borderId="0" xfId="0" applyNumberFormat="1" applyFont="1"/>
    <xf numFmtId="0" fontId="3" fillId="0" borderId="0" xfId="0" applyFont="1"/>
    <xf numFmtId="43" fontId="5" fillId="0" borderId="0" xfId="1" applyFont="1"/>
    <xf numFmtId="4" fontId="0" fillId="0" borderId="0" xfId="0" applyNumberFormat="1" applyFill="1"/>
    <xf numFmtId="49" fontId="0" fillId="0" borderId="1" xfId="0" applyNumberFormat="1" applyBorder="1"/>
    <xf numFmtId="0" fontId="0" fillId="0" borderId="1" xfId="0" applyBorder="1"/>
    <xf numFmtId="43" fontId="3" fillId="0" borderId="1" xfId="1" applyFont="1" applyBorder="1"/>
    <xf numFmtId="0" fontId="0" fillId="0" borderId="3" xfId="0" applyBorder="1"/>
    <xf numFmtId="43" fontId="3" fillId="0" borderId="4" xfId="1" applyFont="1" applyBorder="1"/>
    <xf numFmtId="43" fontId="0" fillId="0" borderId="4" xfId="1" applyFont="1" applyBorder="1"/>
    <xf numFmtId="43" fontId="0" fillId="0" borderId="4" xfId="1" applyFont="1" applyFill="1" applyBorder="1"/>
    <xf numFmtId="43" fontId="3" fillId="0" borderId="5" xfId="1" applyFont="1" applyBorder="1"/>
    <xf numFmtId="43" fontId="3" fillId="0" borderId="2" xfId="1" applyFont="1" applyBorder="1"/>
    <xf numFmtId="49" fontId="2" fillId="0" borderId="0" xfId="0" applyNumberFormat="1" applyFont="1"/>
    <xf numFmtId="0" fontId="2" fillId="0" borderId="0" xfId="0" applyFont="1"/>
    <xf numFmtId="43" fontId="4" fillId="0" borderId="0" xfId="1" applyFont="1"/>
    <xf numFmtId="49" fontId="2" fillId="0" borderId="2" xfId="0" applyNumberFormat="1" applyFont="1" applyBorder="1"/>
    <xf numFmtId="0" fontId="0" fillId="0" borderId="2" xfId="0" applyBorder="1"/>
    <xf numFmtId="43" fontId="0" fillId="0" borderId="4" xfId="0" applyNumberFormat="1" applyBorder="1"/>
    <xf numFmtId="49" fontId="0" fillId="2" borderId="1" xfId="0" applyNumberFormat="1" applyFill="1" applyBorder="1"/>
    <xf numFmtId="0" fontId="0" fillId="2" borderId="1" xfId="0" applyFill="1" applyBorder="1"/>
    <xf numFmtId="43" fontId="3" fillId="2" borderId="1" xfId="1" applyFont="1" applyFill="1" applyBorder="1"/>
    <xf numFmtId="43" fontId="3" fillId="0" borderId="1" xfId="1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49" fontId="0" fillId="3" borderId="1" xfId="0" applyNumberFormat="1" applyFill="1" applyBorder="1"/>
    <xf numFmtId="0" fontId="0" fillId="3" borderId="1" xfId="0" applyFill="1" applyBorder="1"/>
    <xf numFmtId="43" fontId="3" fillId="3" borderId="1" xfId="1" applyFont="1" applyFill="1" applyBorder="1"/>
    <xf numFmtId="0" fontId="0" fillId="0" borderId="1" xfId="0" applyBorder="1" applyAlignment="1">
      <alignment horizontal="left"/>
    </xf>
    <xf numFmtId="165" fontId="3" fillId="0" borderId="1" xfId="1" applyNumberFormat="1" applyFont="1" applyFill="1" applyBorder="1"/>
    <xf numFmtId="0" fontId="2" fillId="2" borderId="1" xfId="0" applyFont="1" applyFill="1" applyBorder="1"/>
    <xf numFmtId="43" fontId="4" fillId="2" borderId="1" xfId="1" applyFont="1" applyFill="1" applyBorder="1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zoomScaleNormal="100" workbookViewId="0">
      <selection activeCell="F19" sqref="F19"/>
    </sheetView>
  </sheetViews>
  <sheetFormatPr baseColWidth="10" defaultRowHeight="15" x14ac:dyDescent="0.25"/>
  <cols>
    <col min="1" max="2" width="8" customWidth="1"/>
    <col min="3" max="3" width="9.42578125" customWidth="1"/>
    <col min="4" max="4" width="50.42578125" customWidth="1"/>
    <col min="5" max="5" width="33" style="15" customWidth="1"/>
    <col min="6" max="6" width="18.28515625" customWidth="1"/>
    <col min="7" max="7" width="17.7109375" style="2" bestFit="1" customWidth="1"/>
    <col min="8" max="8" width="15.140625" bestFit="1" customWidth="1"/>
    <col min="11" max="11" width="15.140625" bestFit="1" customWidth="1"/>
  </cols>
  <sheetData>
    <row r="1" spans="1:8" ht="21" x14ac:dyDescent="0.35">
      <c r="A1" s="46" t="s">
        <v>0</v>
      </c>
      <c r="B1" s="46"/>
      <c r="C1" s="46"/>
      <c r="D1" s="46"/>
      <c r="E1" s="46"/>
      <c r="F1" s="46"/>
    </row>
    <row r="2" spans="1:8" ht="21" x14ac:dyDescent="0.35">
      <c r="A2" s="46" t="s">
        <v>1</v>
      </c>
      <c r="B2" s="46"/>
      <c r="C2" s="46"/>
      <c r="D2" s="46"/>
      <c r="E2" s="46"/>
      <c r="F2" s="46"/>
    </row>
    <row r="3" spans="1:8" x14ac:dyDescent="0.25">
      <c r="A3" s="27"/>
      <c r="B3" s="27"/>
      <c r="C3" s="27"/>
      <c r="D3" s="28"/>
      <c r="E3" s="29"/>
      <c r="F3" s="28"/>
    </row>
    <row r="4" spans="1:8" ht="18.75" x14ac:dyDescent="0.3">
      <c r="A4" s="47" t="s">
        <v>333</v>
      </c>
      <c r="B4" s="47"/>
      <c r="C4" s="47"/>
      <c r="D4" s="47"/>
      <c r="E4" s="47"/>
      <c r="F4" s="47"/>
    </row>
    <row r="5" spans="1:8" ht="18.75" x14ac:dyDescent="0.3">
      <c r="A5" s="47" t="s">
        <v>337</v>
      </c>
      <c r="B5" s="47"/>
      <c r="C5" s="47"/>
      <c r="D5" s="47"/>
      <c r="E5" s="47"/>
      <c r="F5" s="47"/>
    </row>
    <row r="6" spans="1:8" ht="18.75" x14ac:dyDescent="0.3">
      <c r="A6" s="47" t="s">
        <v>2</v>
      </c>
      <c r="B6" s="47"/>
      <c r="C6" s="47"/>
      <c r="D6" s="47"/>
      <c r="E6" s="47"/>
      <c r="F6" s="47"/>
      <c r="H6" s="5"/>
    </row>
    <row r="7" spans="1:8" x14ac:dyDescent="0.25">
      <c r="A7" s="1"/>
      <c r="B7" s="1"/>
      <c r="C7" s="1"/>
      <c r="E7" s="12"/>
      <c r="F7" s="3" t="s">
        <v>3</v>
      </c>
    </row>
    <row r="8" spans="1:8" x14ac:dyDescent="0.25">
      <c r="A8" s="18" t="s">
        <v>334</v>
      </c>
      <c r="B8" s="18"/>
      <c r="C8" s="18"/>
      <c r="D8" s="21"/>
      <c r="E8" s="25"/>
      <c r="F8" s="22">
        <v>465171288.57999998</v>
      </c>
      <c r="G8" s="16"/>
      <c r="H8" s="4"/>
    </row>
    <row r="9" spans="1:8" x14ac:dyDescent="0.25">
      <c r="A9" s="18" t="s">
        <v>336</v>
      </c>
      <c r="B9" s="18"/>
      <c r="C9" s="18"/>
      <c r="D9" s="21"/>
      <c r="E9" s="25"/>
      <c r="F9" s="23">
        <f>+E195</f>
        <v>47280194.890000001</v>
      </c>
      <c r="G9" s="16"/>
    </row>
    <row r="10" spans="1:8" x14ac:dyDescent="0.25">
      <c r="A10" s="18" t="s">
        <v>270</v>
      </c>
      <c r="B10" s="18"/>
      <c r="C10" s="18"/>
      <c r="D10" s="21"/>
      <c r="E10" s="25"/>
      <c r="F10" s="24">
        <v>0</v>
      </c>
      <c r="G10" s="16"/>
      <c r="H10" s="2"/>
    </row>
    <row r="11" spans="1:8" x14ac:dyDescent="0.25">
      <c r="A11" s="18" t="s">
        <v>4</v>
      </c>
      <c r="B11" s="18"/>
      <c r="C11" s="18"/>
      <c r="D11" s="21"/>
      <c r="E11" s="26"/>
      <c r="F11" s="23">
        <f>+F8-F9+F10</f>
        <v>417891093.69</v>
      </c>
    </row>
    <row r="12" spans="1:8" x14ac:dyDescent="0.25">
      <c r="A12" s="1"/>
      <c r="B12" s="1"/>
      <c r="C12" s="1"/>
      <c r="E12" s="12"/>
      <c r="F12" s="4"/>
    </row>
    <row r="13" spans="1:8" x14ac:dyDescent="0.25">
      <c r="A13" s="30" t="s">
        <v>5</v>
      </c>
      <c r="B13" s="30"/>
      <c r="C13" s="30"/>
      <c r="D13" s="31"/>
      <c r="E13" s="26"/>
      <c r="F13" s="32">
        <v>47280194.890000001</v>
      </c>
    </row>
    <row r="14" spans="1:8" x14ac:dyDescent="0.25">
      <c r="A14" s="1"/>
      <c r="B14" s="1"/>
      <c r="C14" s="1"/>
      <c r="E14" s="12"/>
      <c r="F14" s="4">
        <f>+F9-F13</f>
        <v>0</v>
      </c>
      <c r="H14" s="4"/>
    </row>
    <row r="15" spans="1:8" ht="31.5" customHeight="1" x14ac:dyDescent="0.25">
      <c r="A15" s="8" t="s">
        <v>6</v>
      </c>
      <c r="B15" s="8" t="s">
        <v>7</v>
      </c>
      <c r="C15" s="8" t="s">
        <v>8</v>
      </c>
      <c r="D15" s="7" t="s">
        <v>9</v>
      </c>
      <c r="E15" s="13" t="s">
        <v>335</v>
      </c>
      <c r="F15" s="10"/>
      <c r="H15" s="2"/>
    </row>
    <row r="16" spans="1:8" ht="21.75" customHeight="1" x14ac:dyDescent="0.25">
      <c r="A16" s="33" t="s">
        <v>10</v>
      </c>
      <c r="B16" s="33" t="s">
        <v>11</v>
      </c>
      <c r="C16" s="33"/>
      <c r="D16" s="34" t="s">
        <v>12</v>
      </c>
      <c r="E16" s="35">
        <f>+E17</f>
        <v>9463473.7400000002</v>
      </c>
      <c r="F16" s="5"/>
    </row>
    <row r="17" spans="1:7" x14ac:dyDescent="0.25">
      <c r="A17" s="18"/>
      <c r="B17" s="18"/>
      <c r="C17" s="18" t="s">
        <v>13</v>
      </c>
      <c r="D17" s="19" t="s">
        <v>14</v>
      </c>
      <c r="E17" s="36">
        <v>9463473.7400000002</v>
      </c>
      <c r="F17" s="11"/>
    </row>
    <row r="18" spans="1:7" x14ac:dyDescent="0.25">
      <c r="A18" s="33"/>
      <c r="B18" s="33" t="s">
        <v>15</v>
      </c>
      <c r="C18" s="33"/>
      <c r="D18" s="34" t="s">
        <v>16</v>
      </c>
      <c r="E18" s="35">
        <f>+E19+E20+E21</f>
        <v>4240942</v>
      </c>
      <c r="F18" s="6"/>
    </row>
    <row r="19" spans="1:7" x14ac:dyDescent="0.25">
      <c r="A19" s="18"/>
      <c r="B19" s="18"/>
      <c r="C19" s="18" t="s">
        <v>17</v>
      </c>
      <c r="D19" s="19" t="s">
        <v>18</v>
      </c>
      <c r="E19" s="36">
        <v>4240942</v>
      </c>
      <c r="F19" s="6"/>
    </row>
    <row r="20" spans="1:7" x14ac:dyDescent="0.25">
      <c r="A20" s="18"/>
      <c r="B20" s="18"/>
      <c r="C20" s="18" t="s">
        <v>19</v>
      </c>
      <c r="D20" s="37" t="s">
        <v>20</v>
      </c>
      <c r="E20" s="36"/>
      <c r="F20" s="6"/>
    </row>
    <row r="21" spans="1:7" x14ac:dyDescent="0.25">
      <c r="A21" s="18"/>
      <c r="B21" s="18"/>
      <c r="C21" s="18" t="s">
        <v>282</v>
      </c>
      <c r="D21" s="37" t="s">
        <v>283</v>
      </c>
      <c r="E21" s="36"/>
      <c r="F21" s="6"/>
    </row>
    <row r="22" spans="1:7" x14ac:dyDescent="0.25">
      <c r="A22" s="33"/>
      <c r="B22" s="33" t="s">
        <v>21</v>
      </c>
      <c r="C22" s="33"/>
      <c r="D22" s="34"/>
      <c r="E22" s="35">
        <f>+E23</f>
        <v>0</v>
      </c>
      <c r="F22" s="6"/>
    </row>
    <row r="23" spans="1:7" s="6" customFormat="1" x14ac:dyDescent="0.25">
      <c r="A23" s="38"/>
      <c r="B23" s="38"/>
      <c r="C23" s="38" t="s">
        <v>22</v>
      </c>
      <c r="D23" s="37" t="s">
        <v>23</v>
      </c>
      <c r="E23" s="36"/>
      <c r="G23" s="5"/>
    </row>
    <row r="24" spans="1:7" s="6" customFormat="1" x14ac:dyDescent="0.25">
      <c r="A24" s="33"/>
      <c r="B24" s="33" t="s">
        <v>24</v>
      </c>
      <c r="C24" s="33"/>
      <c r="D24" s="34"/>
      <c r="E24" s="35">
        <f>+E25</f>
        <v>0</v>
      </c>
      <c r="G24" s="5"/>
    </row>
    <row r="25" spans="1:7" s="6" customFormat="1" x14ac:dyDescent="0.25">
      <c r="A25" s="38"/>
      <c r="B25" s="38"/>
      <c r="C25" s="38" t="s">
        <v>25</v>
      </c>
      <c r="D25" s="37" t="s">
        <v>26</v>
      </c>
      <c r="E25" s="36"/>
      <c r="G25" s="5"/>
    </row>
    <row r="26" spans="1:7" s="6" customFormat="1" x14ac:dyDescent="0.25">
      <c r="A26" s="33"/>
      <c r="B26" s="33" t="s">
        <v>27</v>
      </c>
      <c r="C26" s="33"/>
      <c r="D26" s="34"/>
      <c r="E26" s="35">
        <f>+E27+E28</f>
        <v>130981.08</v>
      </c>
      <c r="G26" s="5"/>
    </row>
    <row r="27" spans="1:7" x14ac:dyDescent="0.25">
      <c r="A27" s="18"/>
      <c r="B27" s="18"/>
      <c r="C27" s="18" t="s">
        <v>28</v>
      </c>
      <c r="D27" s="19" t="s">
        <v>29</v>
      </c>
      <c r="E27" s="20">
        <v>108000</v>
      </c>
      <c r="F27" s="6"/>
    </row>
    <row r="28" spans="1:7" x14ac:dyDescent="0.25">
      <c r="A28" s="18"/>
      <c r="B28" s="18"/>
      <c r="C28" s="18" t="s">
        <v>30</v>
      </c>
      <c r="D28" s="19" t="s">
        <v>31</v>
      </c>
      <c r="E28" s="36">
        <v>22981.08</v>
      </c>
      <c r="F28" s="6"/>
    </row>
    <row r="29" spans="1:7" x14ac:dyDescent="0.25">
      <c r="A29" s="33"/>
      <c r="B29" s="33" t="s">
        <v>32</v>
      </c>
      <c r="C29" s="33"/>
      <c r="D29" s="34" t="s">
        <v>33</v>
      </c>
      <c r="E29" s="35">
        <f>+E30+E31+E32+E33+E34+E35</f>
        <v>1068500</v>
      </c>
      <c r="F29" s="6"/>
    </row>
    <row r="30" spans="1:7" s="6" customFormat="1" x14ac:dyDescent="0.25">
      <c r="A30" s="38"/>
      <c r="B30" s="38"/>
      <c r="C30" s="38" t="s">
        <v>34</v>
      </c>
      <c r="D30" s="37" t="s">
        <v>35</v>
      </c>
      <c r="E30" s="36"/>
      <c r="G30" s="5"/>
    </row>
    <row r="31" spans="1:7" s="6" customFormat="1" x14ac:dyDescent="0.25">
      <c r="A31" s="38"/>
      <c r="B31" s="38"/>
      <c r="C31" s="38" t="s">
        <v>298</v>
      </c>
      <c r="D31" s="37" t="s">
        <v>299</v>
      </c>
      <c r="E31" s="36"/>
      <c r="G31" s="5"/>
    </row>
    <row r="32" spans="1:7" x14ac:dyDescent="0.25">
      <c r="A32" s="18"/>
      <c r="B32" s="18"/>
      <c r="C32" s="18" t="s">
        <v>36</v>
      </c>
      <c r="D32" s="19" t="s">
        <v>37</v>
      </c>
      <c r="E32" s="36"/>
      <c r="F32" s="6"/>
    </row>
    <row r="33" spans="1:6" x14ac:dyDescent="0.25">
      <c r="A33" s="18"/>
      <c r="B33" s="18"/>
      <c r="C33" s="18" t="s">
        <v>38</v>
      </c>
      <c r="D33" s="19" t="s">
        <v>39</v>
      </c>
      <c r="E33" s="36">
        <v>1068500</v>
      </c>
      <c r="F33" s="6"/>
    </row>
    <row r="34" spans="1:6" x14ac:dyDescent="0.25">
      <c r="A34" s="18"/>
      <c r="B34" s="18"/>
      <c r="C34" s="18" t="s">
        <v>40</v>
      </c>
      <c r="D34" s="19" t="s">
        <v>41</v>
      </c>
      <c r="E34" s="36"/>
      <c r="F34" s="6"/>
    </row>
    <row r="35" spans="1:6" x14ac:dyDescent="0.25">
      <c r="A35" s="18"/>
      <c r="B35" s="18"/>
      <c r="C35" s="18" t="s">
        <v>42</v>
      </c>
      <c r="D35" s="19" t="s">
        <v>43</v>
      </c>
      <c r="E35" s="36"/>
      <c r="F35" s="6"/>
    </row>
    <row r="36" spans="1:6" x14ac:dyDescent="0.25">
      <c r="A36" s="33"/>
      <c r="B36" s="33" t="s">
        <v>266</v>
      </c>
      <c r="C36" s="33"/>
      <c r="D36" s="34" t="s">
        <v>269</v>
      </c>
      <c r="E36" s="35">
        <f>+E37+E38</f>
        <v>0</v>
      </c>
      <c r="F36" s="6"/>
    </row>
    <row r="37" spans="1:6" x14ac:dyDescent="0.25">
      <c r="A37" s="18"/>
      <c r="B37" s="18"/>
      <c r="C37" s="18" t="s">
        <v>267</v>
      </c>
      <c r="D37" s="19" t="s">
        <v>268</v>
      </c>
      <c r="E37" s="20"/>
      <c r="F37" s="6"/>
    </row>
    <row r="38" spans="1:6" x14ac:dyDescent="0.25">
      <c r="A38" s="18"/>
      <c r="B38" s="18"/>
      <c r="C38" s="18"/>
      <c r="D38" s="19"/>
      <c r="E38" s="20"/>
      <c r="F38" s="6"/>
    </row>
    <row r="39" spans="1:6" x14ac:dyDescent="0.25">
      <c r="A39" s="33"/>
      <c r="B39" s="33" t="s">
        <v>44</v>
      </c>
      <c r="C39" s="33"/>
      <c r="D39" s="34" t="s">
        <v>45</v>
      </c>
      <c r="E39" s="35">
        <f>+E40+E41+E42</f>
        <v>2074570.2</v>
      </c>
      <c r="F39" s="6"/>
    </row>
    <row r="40" spans="1:6" x14ac:dyDescent="0.25">
      <c r="A40" s="18"/>
      <c r="B40" s="18"/>
      <c r="C40" s="18" t="s">
        <v>46</v>
      </c>
      <c r="D40" s="19" t="s">
        <v>47</v>
      </c>
      <c r="E40" s="36">
        <v>964324.77</v>
      </c>
      <c r="F40" s="6"/>
    </row>
    <row r="41" spans="1:6" x14ac:dyDescent="0.25">
      <c r="A41" s="18"/>
      <c r="B41" s="18"/>
      <c r="C41" s="18" t="s">
        <v>48</v>
      </c>
      <c r="D41" s="19" t="s">
        <v>49</v>
      </c>
      <c r="E41" s="36">
        <v>973013.53</v>
      </c>
      <c r="F41" s="17"/>
    </row>
    <row r="42" spans="1:6" x14ac:dyDescent="0.25">
      <c r="A42" s="18"/>
      <c r="B42" s="18"/>
      <c r="C42" s="18" t="s">
        <v>50</v>
      </c>
      <c r="D42" s="19" t="s">
        <v>51</v>
      </c>
      <c r="E42" s="36">
        <v>137231.9</v>
      </c>
      <c r="F42" s="17"/>
    </row>
    <row r="43" spans="1:6" x14ac:dyDescent="0.25">
      <c r="A43" s="39"/>
      <c r="B43" s="39"/>
      <c r="C43" s="39"/>
      <c r="D43" s="40" t="s">
        <v>52</v>
      </c>
      <c r="E43" s="41">
        <f>+E16+E18+E22+E24+E26+E29+E36+E39</f>
        <v>16978467.02</v>
      </c>
      <c r="F43" s="17"/>
    </row>
    <row r="44" spans="1:6" x14ac:dyDescent="0.25">
      <c r="A44" s="33" t="s">
        <v>53</v>
      </c>
      <c r="B44" s="33"/>
      <c r="C44" s="33"/>
      <c r="D44" s="34" t="s">
        <v>54</v>
      </c>
      <c r="E44" s="35"/>
      <c r="F44" s="6"/>
    </row>
    <row r="45" spans="1:6" x14ac:dyDescent="0.25">
      <c r="A45" s="33"/>
      <c r="B45" s="33" t="s">
        <v>55</v>
      </c>
      <c r="C45" s="33"/>
      <c r="D45" s="34" t="s">
        <v>56</v>
      </c>
      <c r="E45" s="35">
        <f>SUM(E46:E52)</f>
        <v>1947513.9100000001</v>
      </c>
      <c r="F45" s="6"/>
    </row>
    <row r="46" spans="1:6" x14ac:dyDescent="0.25">
      <c r="A46" s="38"/>
      <c r="B46" s="38"/>
      <c r="C46" s="38" t="s">
        <v>57</v>
      </c>
      <c r="D46" s="37" t="s">
        <v>58</v>
      </c>
      <c r="E46" s="36">
        <v>32537.25</v>
      </c>
      <c r="F46" s="6"/>
    </row>
    <row r="47" spans="1:6" x14ac:dyDescent="0.25">
      <c r="A47" s="38"/>
      <c r="B47" s="38"/>
      <c r="C47" s="38" t="s">
        <v>59</v>
      </c>
      <c r="D47" s="37" t="s">
        <v>60</v>
      </c>
      <c r="E47" s="36">
        <v>100493.64</v>
      </c>
      <c r="F47" s="6"/>
    </row>
    <row r="48" spans="1:6" x14ac:dyDescent="0.25">
      <c r="A48" s="38"/>
      <c r="B48" s="38"/>
      <c r="C48" s="38" t="s">
        <v>271</v>
      </c>
      <c r="D48" s="37" t="s">
        <v>272</v>
      </c>
      <c r="E48" s="36">
        <v>2450</v>
      </c>
      <c r="F48" s="6"/>
    </row>
    <row r="49" spans="1:11" x14ac:dyDescent="0.25">
      <c r="A49" s="38"/>
      <c r="B49" s="38"/>
      <c r="C49" s="38" t="s">
        <v>61</v>
      </c>
      <c r="D49" s="37" t="s">
        <v>62</v>
      </c>
      <c r="E49" s="36">
        <v>699965.48</v>
      </c>
      <c r="F49" s="6"/>
    </row>
    <row r="50" spans="1:11" x14ac:dyDescent="0.25">
      <c r="A50" s="18"/>
      <c r="B50" s="18"/>
      <c r="C50" s="18" t="s">
        <v>63</v>
      </c>
      <c r="D50" s="19" t="s">
        <v>64</v>
      </c>
      <c r="E50" s="36">
        <f>1031884.04+49619</f>
        <v>1081503.04</v>
      </c>
      <c r="F50" s="6"/>
    </row>
    <row r="51" spans="1:11" x14ac:dyDescent="0.25">
      <c r="A51" s="18"/>
      <c r="B51" s="18"/>
      <c r="C51" s="18" t="s">
        <v>65</v>
      </c>
      <c r="D51" s="19" t="s">
        <v>66</v>
      </c>
      <c r="E51" s="36">
        <v>16179.5</v>
      </c>
      <c r="F51" s="6"/>
      <c r="K51" s="9">
        <f>+E43+E97+E151+E159+E184</f>
        <v>47280194.890000001</v>
      </c>
    </row>
    <row r="52" spans="1:11" x14ac:dyDescent="0.25">
      <c r="A52" s="18"/>
      <c r="B52" s="18"/>
      <c r="C52" s="18" t="s">
        <v>67</v>
      </c>
      <c r="D52" s="19" t="s">
        <v>68</v>
      </c>
      <c r="E52" s="36">
        <f>10470+3915</f>
        <v>14385</v>
      </c>
      <c r="F52" s="6"/>
    </row>
    <row r="53" spans="1:11" x14ac:dyDescent="0.25">
      <c r="A53" s="33"/>
      <c r="B53" s="33" t="s">
        <v>69</v>
      </c>
      <c r="C53" s="33"/>
      <c r="D53" s="34" t="s">
        <v>70</v>
      </c>
      <c r="E53" s="35">
        <f>SUM(E54:E55)</f>
        <v>63450</v>
      </c>
      <c r="F53" s="6"/>
    </row>
    <row r="54" spans="1:11" x14ac:dyDescent="0.25">
      <c r="A54" s="18"/>
      <c r="B54" s="18"/>
      <c r="C54" s="18" t="s">
        <v>71</v>
      </c>
      <c r="D54" s="19" t="s">
        <v>72</v>
      </c>
      <c r="E54" s="36">
        <v>63400</v>
      </c>
      <c r="F54" s="6"/>
    </row>
    <row r="55" spans="1:11" x14ac:dyDescent="0.25">
      <c r="A55" s="18"/>
      <c r="B55" s="18"/>
      <c r="C55" s="18" t="s">
        <v>73</v>
      </c>
      <c r="D55" s="19" t="s">
        <v>74</v>
      </c>
      <c r="E55" s="36">
        <v>50</v>
      </c>
      <c r="F55" s="6"/>
    </row>
    <row r="56" spans="1:11" x14ac:dyDescent="0.25">
      <c r="A56" s="33"/>
      <c r="B56" s="33" t="s">
        <v>75</v>
      </c>
      <c r="C56" s="33"/>
      <c r="D56" s="34" t="s">
        <v>76</v>
      </c>
      <c r="E56" s="35">
        <f>SUM(E57:E58)</f>
        <v>3260365.7</v>
      </c>
      <c r="F56" s="6"/>
    </row>
    <row r="57" spans="1:11" x14ac:dyDescent="0.25">
      <c r="A57" s="18"/>
      <c r="B57" s="18"/>
      <c r="C57" s="18" t="s">
        <v>77</v>
      </c>
      <c r="D57" s="19" t="s">
        <v>78</v>
      </c>
      <c r="E57" s="36">
        <f>8300+2930687.12</f>
        <v>2938987.12</v>
      </c>
      <c r="F57" s="6"/>
    </row>
    <row r="58" spans="1:11" x14ac:dyDescent="0.25">
      <c r="A58" s="18"/>
      <c r="B58" s="18"/>
      <c r="C58" s="18" t="s">
        <v>79</v>
      </c>
      <c r="D58" s="19" t="s">
        <v>80</v>
      </c>
      <c r="E58" s="36">
        <v>321378.58</v>
      </c>
      <c r="F58" s="6"/>
    </row>
    <row r="59" spans="1:11" x14ac:dyDescent="0.25">
      <c r="A59" s="33"/>
      <c r="B59" s="33" t="s">
        <v>81</v>
      </c>
      <c r="C59" s="33" t="s">
        <v>82</v>
      </c>
      <c r="D59" s="34" t="s">
        <v>297</v>
      </c>
      <c r="E59" s="35">
        <f>SUM(E60:E61)</f>
        <v>3000</v>
      </c>
      <c r="F59" s="6"/>
    </row>
    <row r="60" spans="1:11" x14ac:dyDescent="0.25">
      <c r="A60" s="18"/>
      <c r="B60" s="18"/>
      <c r="C60" s="18" t="s">
        <v>83</v>
      </c>
      <c r="D60" s="19" t="s">
        <v>84</v>
      </c>
      <c r="E60" s="36">
        <v>1250</v>
      </c>
      <c r="F60" s="6"/>
    </row>
    <row r="61" spans="1:11" x14ac:dyDescent="0.25">
      <c r="A61" s="18"/>
      <c r="B61" s="18"/>
      <c r="C61" s="18" t="s">
        <v>279</v>
      </c>
      <c r="D61" s="19" t="s">
        <v>280</v>
      </c>
      <c r="E61" s="36">
        <v>1750</v>
      </c>
      <c r="F61" s="6"/>
    </row>
    <row r="62" spans="1:11" x14ac:dyDescent="0.25">
      <c r="A62" s="33"/>
      <c r="B62" s="33" t="s">
        <v>85</v>
      </c>
      <c r="C62" s="33" t="s">
        <v>86</v>
      </c>
      <c r="D62" s="34" t="s">
        <v>87</v>
      </c>
      <c r="E62" s="35">
        <f>SUM(E63:E69)</f>
        <v>566526.69999999995</v>
      </c>
      <c r="F62" s="6"/>
    </row>
    <row r="63" spans="1:11" x14ac:dyDescent="0.25">
      <c r="A63" s="18"/>
      <c r="B63" s="18"/>
      <c r="C63" s="18" t="s">
        <v>88</v>
      </c>
      <c r="D63" s="19" t="s">
        <v>87</v>
      </c>
      <c r="E63" s="36">
        <v>566526.69999999995</v>
      </c>
      <c r="F63" s="6"/>
    </row>
    <row r="64" spans="1:11" x14ac:dyDescent="0.25">
      <c r="A64" s="18"/>
      <c r="B64" s="18"/>
      <c r="C64" s="18" t="s">
        <v>89</v>
      </c>
      <c r="D64" s="37" t="s">
        <v>90</v>
      </c>
      <c r="E64" s="36"/>
      <c r="F64" s="6"/>
    </row>
    <row r="65" spans="1:7" x14ac:dyDescent="0.25">
      <c r="A65" s="18"/>
      <c r="B65" s="18"/>
      <c r="C65" s="18" t="s">
        <v>262</v>
      </c>
      <c r="D65" s="37" t="s">
        <v>263</v>
      </c>
      <c r="E65" s="36"/>
      <c r="F65" s="6"/>
    </row>
    <row r="66" spans="1:7" x14ac:dyDescent="0.25">
      <c r="A66" s="18"/>
      <c r="B66" s="18"/>
      <c r="C66" s="18" t="s">
        <v>91</v>
      </c>
      <c r="D66" s="37" t="s">
        <v>92</v>
      </c>
      <c r="E66" s="36"/>
      <c r="F66" s="6"/>
    </row>
    <row r="67" spans="1:7" x14ac:dyDescent="0.25">
      <c r="A67" s="18"/>
      <c r="B67" s="18"/>
      <c r="C67" s="18" t="s">
        <v>93</v>
      </c>
      <c r="D67" s="37" t="s">
        <v>94</v>
      </c>
      <c r="E67" s="36"/>
      <c r="F67" s="6"/>
    </row>
    <row r="68" spans="1:7" x14ac:dyDescent="0.25">
      <c r="A68" s="18"/>
      <c r="B68" s="18"/>
      <c r="C68" s="18" t="s">
        <v>264</v>
      </c>
      <c r="D68" s="37" t="s">
        <v>265</v>
      </c>
      <c r="E68" s="36"/>
      <c r="F68" s="6"/>
    </row>
    <row r="69" spans="1:7" x14ac:dyDescent="0.25">
      <c r="A69" s="18"/>
      <c r="B69" s="18"/>
      <c r="C69" s="18" t="s">
        <v>95</v>
      </c>
      <c r="D69" s="37" t="s">
        <v>96</v>
      </c>
      <c r="E69" s="36"/>
      <c r="F69" s="6"/>
    </row>
    <row r="70" spans="1:7" x14ac:dyDescent="0.25">
      <c r="A70" s="33"/>
      <c r="B70" s="33" t="s">
        <v>254</v>
      </c>
      <c r="C70" s="33" t="s">
        <v>324</v>
      </c>
      <c r="D70" s="34" t="s">
        <v>325</v>
      </c>
      <c r="E70" s="35">
        <f>E71+E72+E73</f>
        <v>457316.61</v>
      </c>
      <c r="F70" s="6"/>
    </row>
    <row r="71" spans="1:7" x14ac:dyDescent="0.25">
      <c r="A71" s="18"/>
      <c r="B71" s="18"/>
      <c r="C71" s="18" t="s">
        <v>323</v>
      </c>
      <c r="D71" s="37" t="s">
        <v>326</v>
      </c>
      <c r="E71" s="20"/>
      <c r="F71" s="6"/>
    </row>
    <row r="72" spans="1:7" x14ac:dyDescent="0.25">
      <c r="A72" s="18"/>
      <c r="B72" s="18"/>
      <c r="C72" s="18" t="s">
        <v>255</v>
      </c>
      <c r="D72" s="37" t="s">
        <v>256</v>
      </c>
      <c r="E72" s="20">
        <v>85869</v>
      </c>
      <c r="F72" s="6"/>
    </row>
    <row r="73" spans="1:7" x14ac:dyDescent="0.25">
      <c r="A73" s="18"/>
      <c r="B73" s="18"/>
      <c r="C73" s="18" t="s">
        <v>289</v>
      </c>
      <c r="D73" s="37" t="s">
        <v>290</v>
      </c>
      <c r="E73" s="36">
        <v>371447.61</v>
      </c>
      <c r="F73" s="6"/>
    </row>
    <row r="74" spans="1:7" x14ac:dyDescent="0.25">
      <c r="A74" s="33"/>
      <c r="B74" s="33" t="s">
        <v>97</v>
      </c>
      <c r="C74" s="33"/>
      <c r="D74" s="34"/>
      <c r="E74" s="35">
        <f>SUM(E75:E82)</f>
        <v>63189</v>
      </c>
      <c r="F74" s="6"/>
    </row>
    <row r="75" spans="1:7" s="6" customFormat="1" x14ac:dyDescent="0.25">
      <c r="A75" s="38"/>
      <c r="B75" s="38"/>
      <c r="C75" s="38" t="s">
        <v>98</v>
      </c>
      <c r="D75" s="37" t="s">
        <v>99</v>
      </c>
      <c r="E75" s="36"/>
      <c r="G75" s="5"/>
    </row>
    <row r="76" spans="1:7" s="6" customFormat="1" x14ac:dyDescent="0.25">
      <c r="A76" s="38"/>
      <c r="B76" s="38"/>
      <c r="C76" s="38" t="s">
        <v>100</v>
      </c>
      <c r="D76" s="37" t="s">
        <v>101</v>
      </c>
      <c r="E76" s="36"/>
      <c r="G76" s="5"/>
    </row>
    <row r="77" spans="1:7" s="6" customFormat="1" x14ac:dyDescent="0.25">
      <c r="A77" s="38"/>
      <c r="B77" s="38"/>
      <c r="C77" s="38" t="s">
        <v>102</v>
      </c>
      <c r="D77" s="37" t="s">
        <v>103</v>
      </c>
      <c r="E77" s="36"/>
      <c r="G77" s="5"/>
    </row>
    <row r="78" spans="1:7" s="6" customFormat="1" x14ac:dyDescent="0.25">
      <c r="A78" s="38"/>
      <c r="B78" s="38"/>
      <c r="C78" s="38" t="s">
        <v>284</v>
      </c>
      <c r="D78" s="37" t="s">
        <v>285</v>
      </c>
      <c r="E78" s="36"/>
      <c r="G78" s="5"/>
    </row>
    <row r="79" spans="1:7" s="6" customFormat="1" x14ac:dyDescent="0.25">
      <c r="A79" s="38"/>
      <c r="B79" s="38"/>
      <c r="C79" s="38" t="s">
        <v>273</v>
      </c>
      <c r="D79" s="37" t="s">
        <v>274</v>
      </c>
      <c r="E79" s="36"/>
      <c r="G79" s="5"/>
    </row>
    <row r="80" spans="1:7" s="6" customFormat="1" x14ac:dyDescent="0.25">
      <c r="A80" s="38"/>
      <c r="B80" s="38"/>
      <c r="C80" s="38" t="s">
        <v>104</v>
      </c>
      <c r="D80" s="37" t="s">
        <v>105</v>
      </c>
      <c r="E80" s="36"/>
      <c r="G80" s="5"/>
    </row>
    <row r="81" spans="1:7" x14ac:dyDescent="0.25">
      <c r="A81" s="18"/>
      <c r="B81" s="18"/>
      <c r="C81" s="18" t="s">
        <v>106</v>
      </c>
      <c r="D81" s="37" t="s">
        <v>107</v>
      </c>
      <c r="E81" s="36"/>
      <c r="F81" s="6"/>
    </row>
    <row r="82" spans="1:7" x14ac:dyDescent="0.25">
      <c r="A82" s="18"/>
      <c r="B82" s="18"/>
      <c r="C82" s="18" t="s">
        <v>108</v>
      </c>
      <c r="D82" s="37" t="s">
        <v>109</v>
      </c>
      <c r="E82" s="36">
        <v>63189</v>
      </c>
      <c r="F82" s="6"/>
    </row>
    <row r="83" spans="1:7" x14ac:dyDescent="0.25">
      <c r="A83" s="33"/>
      <c r="B83" s="33" t="s">
        <v>110</v>
      </c>
      <c r="C83" s="33"/>
      <c r="D83" s="34"/>
      <c r="E83" s="35">
        <f>SUM(E84:E96)</f>
        <v>1140605.6299999999</v>
      </c>
      <c r="F83" s="6"/>
    </row>
    <row r="84" spans="1:7" x14ac:dyDescent="0.25">
      <c r="A84" s="18"/>
      <c r="B84" s="18"/>
      <c r="C84" s="18" t="s">
        <v>111</v>
      </c>
      <c r="D84" s="19" t="s">
        <v>112</v>
      </c>
      <c r="E84" s="36"/>
      <c r="F84" s="6"/>
    </row>
    <row r="85" spans="1:7" x14ac:dyDescent="0.25">
      <c r="A85" s="18"/>
      <c r="B85" s="18"/>
      <c r="C85" s="18" t="s">
        <v>320</v>
      </c>
      <c r="D85" s="19" t="s">
        <v>321</v>
      </c>
      <c r="E85" s="36"/>
      <c r="F85" s="6"/>
    </row>
    <row r="86" spans="1:7" x14ac:dyDescent="0.25">
      <c r="A86" s="18"/>
      <c r="B86" s="18"/>
      <c r="C86" s="18" t="s">
        <v>113</v>
      </c>
      <c r="D86" s="19" t="s">
        <v>114</v>
      </c>
      <c r="E86" s="36">
        <v>136618.16</v>
      </c>
      <c r="F86" s="6"/>
    </row>
    <row r="87" spans="1:7" x14ac:dyDescent="0.25">
      <c r="A87" s="18"/>
      <c r="B87" s="18"/>
      <c r="C87" s="18" t="s">
        <v>115</v>
      </c>
      <c r="D87" s="19" t="s">
        <v>116</v>
      </c>
      <c r="E87" s="36">
        <v>922760</v>
      </c>
      <c r="F87" s="6"/>
      <c r="G87" s="2" t="s">
        <v>332</v>
      </c>
    </row>
    <row r="88" spans="1:7" x14ac:dyDescent="0.25">
      <c r="A88" s="18"/>
      <c r="B88" s="18"/>
      <c r="C88" s="18" t="s">
        <v>300</v>
      </c>
      <c r="D88" s="19" t="s">
        <v>301</v>
      </c>
      <c r="E88" s="36"/>
      <c r="F88" s="6"/>
    </row>
    <row r="89" spans="1:7" x14ac:dyDescent="0.25">
      <c r="A89" s="18"/>
      <c r="B89" s="18"/>
      <c r="C89" s="18" t="s">
        <v>117</v>
      </c>
      <c r="D89" s="19" t="s">
        <v>118</v>
      </c>
      <c r="E89" s="36"/>
      <c r="F89" s="6"/>
    </row>
    <row r="90" spans="1:7" x14ac:dyDescent="0.25">
      <c r="A90" s="18"/>
      <c r="B90" s="18"/>
      <c r="C90" s="18" t="s">
        <v>275</v>
      </c>
      <c r="D90" s="19" t="s">
        <v>276</v>
      </c>
      <c r="E90" s="36"/>
      <c r="F90" s="6"/>
    </row>
    <row r="91" spans="1:7" x14ac:dyDescent="0.25">
      <c r="A91" s="18"/>
      <c r="B91" s="18"/>
      <c r="C91" s="18" t="s">
        <v>119</v>
      </c>
      <c r="D91" s="19" t="s">
        <v>120</v>
      </c>
      <c r="E91" s="36"/>
      <c r="F91" s="6"/>
    </row>
    <row r="92" spans="1:7" x14ac:dyDescent="0.25">
      <c r="A92" s="18"/>
      <c r="B92" s="18"/>
      <c r="C92" s="18" t="s">
        <v>121</v>
      </c>
      <c r="D92" s="19" t="s">
        <v>122</v>
      </c>
      <c r="E92" s="36">
        <v>9601.69</v>
      </c>
      <c r="F92" s="6"/>
    </row>
    <row r="93" spans="1:7" x14ac:dyDescent="0.25">
      <c r="A93" s="18"/>
      <c r="B93" s="18"/>
      <c r="C93" s="18" t="s">
        <v>123</v>
      </c>
      <c r="D93" s="19" t="s">
        <v>124</v>
      </c>
      <c r="E93" s="36">
        <v>21546.11</v>
      </c>
      <c r="F93" s="6"/>
    </row>
    <row r="94" spans="1:7" x14ac:dyDescent="0.25">
      <c r="A94" s="18"/>
      <c r="B94" s="18"/>
      <c r="C94" s="18" t="s">
        <v>340</v>
      </c>
      <c r="D94" s="19" t="s">
        <v>341</v>
      </c>
      <c r="E94" s="36">
        <v>6389.83</v>
      </c>
      <c r="F94" s="6"/>
    </row>
    <row r="95" spans="1:7" x14ac:dyDescent="0.25">
      <c r="A95" s="18"/>
      <c r="B95" s="18"/>
      <c r="C95" s="18" t="s">
        <v>315</v>
      </c>
      <c r="D95" s="19" t="s">
        <v>342</v>
      </c>
      <c r="E95" s="36">
        <v>23837.94</v>
      </c>
      <c r="F95" s="6"/>
    </row>
    <row r="96" spans="1:7" x14ac:dyDescent="0.25">
      <c r="A96" s="18"/>
      <c r="B96" s="18"/>
      <c r="C96" s="18" t="s">
        <v>314</v>
      </c>
      <c r="D96" s="19" t="s">
        <v>343</v>
      </c>
      <c r="E96" s="36">
        <v>19851.900000000001</v>
      </c>
      <c r="F96" s="6"/>
    </row>
    <row r="97" spans="1:7" x14ac:dyDescent="0.25">
      <c r="A97" s="39"/>
      <c r="B97" s="39"/>
      <c r="C97" s="39"/>
      <c r="D97" s="40" t="s">
        <v>125</v>
      </c>
      <c r="E97" s="41">
        <f>+E45+E53+E56+E62+E74+E83+E59+E70</f>
        <v>7501967.5500000007</v>
      </c>
      <c r="F97" s="6"/>
    </row>
    <row r="98" spans="1:7" x14ac:dyDescent="0.25">
      <c r="A98" s="33" t="s">
        <v>126</v>
      </c>
      <c r="B98" s="33"/>
      <c r="C98" s="33"/>
      <c r="D98" s="34" t="s">
        <v>127</v>
      </c>
      <c r="E98" s="35"/>
      <c r="F98" s="6"/>
    </row>
    <row r="99" spans="1:7" x14ac:dyDescent="0.25">
      <c r="A99" s="33"/>
      <c r="B99" s="33" t="s">
        <v>128</v>
      </c>
      <c r="C99" s="33"/>
      <c r="D99" s="34" t="s">
        <v>129</v>
      </c>
      <c r="E99" s="35">
        <f>SUM(E100:E102)</f>
        <v>3422301.2199999997</v>
      </c>
      <c r="F99" s="6"/>
    </row>
    <row r="100" spans="1:7" x14ac:dyDescent="0.25">
      <c r="A100" s="18"/>
      <c r="B100" s="18"/>
      <c r="C100" s="18" t="s">
        <v>130</v>
      </c>
      <c r="D100" s="19" t="s">
        <v>131</v>
      </c>
      <c r="E100" s="36">
        <f>67536.34+3314714.88</f>
        <v>3382251.2199999997</v>
      </c>
      <c r="F100" s="6"/>
    </row>
    <row r="101" spans="1:7" x14ac:dyDescent="0.25">
      <c r="A101" s="18"/>
      <c r="B101" s="18"/>
      <c r="C101" s="18" t="s">
        <v>132</v>
      </c>
      <c r="D101" s="19" t="s">
        <v>133</v>
      </c>
      <c r="E101" s="36">
        <v>40050</v>
      </c>
      <c r="F101" s="6"/>
    </row>
    <row r="102" spans="1:7" x14ac:dyDescent="0.25">
      <c r="A102" s="18"/>
      <c r="B102" s="18"/>
      <c r="C102" s="18" t="s">
        <v>134</v>
      </c>
      <c r="D102" s="19" t="s">
        <v>135</v>
      </c>
      <c r="E102" s="36"/>
      <c r="F102" s="6"/>
    </row>
    <row r="103" spans="1:7" x14ac:dyDescent="0.25">
      <c r="A103" s="33"/>
      <c r="B103" s="33" t="s">
        <v>136</v>
      </c>
      <c r="C103" s="33"/>
      <c r="D103" s="34"/>
      <c r="E103" s="35">
        <f>SUM(E104:E106)</f>
        <v>81235</v>
      </c>
      <c r="F103" s="6"/>
    </row>
    <row r="104" spans="1:7" s="6" customFormat="1" x14ac:dyDescent="0.25">
      <c r="A104" s="38"/>
      <c r="B104" s="38"/>
      <c r="C104" s="38" t="s">
        <v>137</v>
      </c>
      <c r="D104" s="37" t="s">
        <v>138</v>
      </c>
      <c r="E104" s="36"/>
      <c r="G104" s="5"/>
    </row>
    <row r="105" spans="1:7" x14ac:dyDescent="0.25">
      <c r="A105" s="18"/>
      <c r="B105" s="18"/>
      <c r="C105" s="18" t="s">
        <v>139</v>
      </c>
      <c r="D105" s="37" t="s">
        <v>140</v>
      </c>
      <c r="E105" s="36"/>
      <c r="F105" s="6"/>
    </row>
    <row r="106" spans="1:7" x14ac:dyDescent="0.25">
      <c r="A106" s="18"/>
      <c r="B106" s="18"/>
      <c r="C106" s="18" t="s">
        <v>141</v>
      </c>
      <c r="D106" s="37" t="s">
        <v>142</v>
      </c>
      <c r="E106" s="36">
        <v>81235</v>
      </c>
      <c r="F106" s="6"/>
    </row>
    <row r="107" spans="1:7" x14ac:dyDescent="0.25">
      <c r="A107" s="33"/>
      <c r="B107" s="33" t="s">
        <v>143</v>
      </c>
      <c r="C107" s="33"/>
      <c r="D107" s="34" t="s">
        <v>144</v>
      </c>
      <c r="E107" s="35">
        <f>SUM(E108:E112)</f>
        <v>14721384.359999999</v>
      </c>
      <c r="F107" s="6"/>
    </row>
    <row r="108" spans="1:7" x14ac:dyDescent="0.25">
      <c r="A108" s="18"/>
      <c r="B108" s="18"/>
      <c r="C108" s="18" t="s">
        <v>145</v>
      </c>
      <c r="D108" s="19" t="s">
        <v>146</v>
      </c>
      <c r="E108" s="36">
        <v>870</v>
      </c>
      <c r="F108" s="11"/>
    </row>
    <row r="109" spans="1:7" x14ac:dyDescent="0.25">
      <c r="A109" s="18"/>
      <c r="B109" s="18"/>
      <c r="C109" s="18" t="s">
        <v>147</v>
      </c>
      <c r="D109" s="19" t="s">
        <v>148</v>
      </c>
      <c r="E109" s="36">
        <f>593+136587.36</f>
        <v>137180.35999999999</v>
      </c>
      <c r="F109" s="6"/>
    </row>
    <row r="110" spans="1:7" x14ac:dyDescent="0.25">
      <c r="A110" s="18"/>
      <c r="B110" s="18"/>
      <c r="C110" s="18" t="s">
        <v>149</v>
      </c>
      <c r="D110" s="19" t="s">
        <v>150</v>
      </c>
      <c r="E110" s="36"/>
      <c r="F110" s="6"/>
    </row>
    <row r="111" spans="1:7" x14ac:dyDescent="0.25">
      <c r="A111" s="18"/>
      <c r="B111" s="18"/>
      <c r="C111" s="18" t="s">
        <v>257</v>
      </c>
      <c r="D111" s="19" t="s">
        <v>151</v>
      </c>
      <c r="E111" s="36"/>
      <c r="F111" s="6"/>
    </row>
    <row r="112" spans="1:7" x14ac:dyDescent="0.25">
      <c r="A112" s="18"/>
      <c r="B112" s="18"/>
      <c r="C112" s="18" t="s">
        <v>152</v>
      </c>
      <c r="D112" s="19" t="s">
        <v>153</v>
      </c>
      <c r="E112" s="36">
        <v>14583334</v>
      </c>
      <c r="F112" s="6"/>
    </row>
    <row r="113" spans="1:7" x14ac:dyDescent="0.25">
      <c r="A113" s="33"/>
      <c r="B113" s="33" t="s">
        <v>154</v>
      </c>
      <c r="C113" s="33"/>
      <c r="D113" s="34" t="s">
        <v>155</v>
      </c>
      <c r="E113" s="35">
        <f>+E114</f>
        <v>0</v>
      </c>
      <c r="F113" s="6"/>
    </row>
    <row r="114" spans="1:7" x14ac:dyDescent="0.25">
      <c r="A114" s="18"/>
      <c r="B114" s="18"/>
      <c r="C114" s="18" t="s">
        <v>156</v>
      </c>
      <c r="D114" s="19" t="s">
        <v>157</v>
      </c>
      <c r="E114" s="36"/>
      <c r="F114" s="6"/>
    </row>
    <row r="115" spans="1:7" x14ac:dyDescent="0.25">
      <c r="A115" s="33"/>
      <c r="B115" s="33" t="s">
        <v>158</v>
      </c>
      <c r="C115" s="33"/>
      <c r="D115" s="34" t="s">
        <v>159</v>
      </c>
      <c r="E115" s="35">
        <f>SUM(E116:E120)</f>
        <v>20793.7</v>
      </c>
      <c r="F115" s="6"/>
    </row>
    <row r="116" spans="1:7" s="6" customFormat="1" x14ac:dyDescent="0.25">
      <c r="A116" s="38"/>
      <c r="B116" s="38"/>
      <c r="C116" s="38" t="s">
        <v>160</v>
      </c>
      <c r="D116" s="37" t="s">
        <v>161</v>
      </c>
      <c r="E116" s="36"/>
      <c r="G116" s="5"/>
    </row>
    <row r="117" spans="1:7" s="6" customFormat="1" x14ac:dyDescent="0.25">
      <c r="A117" s="38"/>
      <c r="B117" s="38"/>
      <c r="C117" s="38" t="s">
        <v>162</v>
      </c>
      <c r="D117" s="37" t="s">
        <v>163</v>
      </c>
      <c r="E117" s="36"/>
      <c r="G117" s="5"/>
    </row>
    <row r="118" spans="1:7" x14ac:dyDescent="0.25">
      <c r="A118" s="18"/>
      <c r="B118" s="18"/>
      <c r="C118" s="18" t="s">
        <v>164</v>
      </c>
      <c r="D118" s="19" t="s">
        <v>165</v>
      </c>
      <c r="E118" s="20"/>
      <c r="F118" s="6"/>
    </row>
    <row r="119" spans="1:7" x14ac:dyDescent="0.25">
      <c r="A119" s="18"/>
      <c r="B119" s="18"/>
      <c r="C119" s="18" t="s">
        <v>166</v>
      </c>
      <c r="D119" s="19" t="s">
        <v>167</v>
      </c>
      <c r="E119" s="20"/>
      <c r="F119" s="6"/>
    </row>
    <row r="120" spans="1:7" x14ac:dyDescent="0.25">
      <c r="A120" s="18"/>
      <c r="B120" s="18"/>
      <c r="C120" s="18" t="s">
        <v>168</v>
      </c>
      <c r="D120" s="19" t="s">
        <v>169</v>
      </c>
      <c r="E120" s="36">
        <f>185+20608.7</f>
        <v>20793.7</v>
      </c>
      <c r="F120" s="6"/>
    </row>
    <row r="121" spans="1:7" x14ac:dyDescent="0.25">
      <c r="A121" s="33"/>
      <c r="B121" s="33" t="s">
        <v>170</v>
      </c>
      <c r="C121" s="33"/>
      <c r="D121" s="34"/>
      <c r="E121" s="35">
        <f>SUM(E122:E129)</f>
        <v>17271.41</v>
      </c>
      <c r="F121" s="6"/>
    </row>
    <row r="122" spans="1:7" s="6" customFormat="1" x14ac:dyDescent="0.25">
      <c r="A122" s="38"/>
      <c r="B122" s="38"/>
      <c r="C122" s="38" t="s">
        <v>171</v>
      </c>
      <c r="D122" s="37" t="s">
        <v>172</v>
      </c>
      <c r="E122" s="36"/>
      <c r="G122" s="5"/>
    </row>
    <row r="123" spans="1:7" s="6" customFormat="1" x14ac:dyDescent="0.25">
      <c r="A123" s="38"/>
      <c r="B123" s="38"/>
      <c r="C123" s="38" t="s">
        <v>173</v>
      </c>
      <c r="D123" s="37" t="s">
        <v>174</v>
      </c>
      <c r="E123" s="36"/>
      <c r="G123" s="5"/>
    </row>
    <row r="124" spans="1:7" s="6" customFormat="1" x14ac:dyDescent="0.25">
      <c r="A124" s="38"/>
      <c r="B124" s="38"/>
      <c r="C124" s="38" t="s">
        <v>175</v>
      </c>
      <c r="D124" s="37" t="s">
        <v>176</v>
      </c>
      <c r="E124" s="36"/>
      <c r="G124" s="5"/>
    </row>
    <row r="125" spans="1:7" s="6" customFormat="1" x14ac:dyDescent="0.25">
      <c r="A125" s="38"/>
      <c r="B125" s="38"/>
      <c r="C125" s="38" t="s">
        <v>177</v>
      </c>
      <c r="D125" s="37" t="s">
        <v>178</v>
      </c>
      <c r="E125" s="36"/>
      <c r="G125" s="5"/>
    </row>
    <row r="126" spans="1:7" s="6" customFormat="1" x14ac:dyDescent="0.25">
      <c r="A126" s="38"/>
      <c r="B126" s="38"/>
      <c r="C126" s="38" t="s">
        <v>316</v>
      </c>
      <c r="D126" s="37" t="s">
        <v>317</v>
      </c>
      <c r="E126" s="36"/>
      <c r="G126" s="5"/>
    </row>
    <row r="127" spans="1:7" x14ac:dyDescent="0.25">
      <c r="A127" s="18"/>
      <c r="B127" s="18"/>
      <c r="C127" s="42">
        <v>36303</v>
      </c>
      <c r="D127" s="19" t="s">
        <v>179</v>
      </c>
      <c r="E127" s="36">
        <f>775.01+16496.4</f>
        <v>17271.41</v>
      </c>
      <c r="F127" s="6"/>
    </row>
    <row r="128" spans="1:7" x14ac:dyDescent="0.25">
      <c r="A128" s="18"/>
      <c r="B128" s="18"/>
      <c r="C128" s="18" t="s">
        <v>180</v>
      </c>
      <c r="D128" s="19" t="s">
        <v>181</v>
      </c>
      <c r="E128" s="36"/>
      <c r="F128" s="6"/>
    </row>
    <row r="129" spans="1:6" x14ac:dyDescent="0.25">
      <c r="A129" s="18"/>
      <c r="B129" s="18"/>
      <c r="C129" s="18" t="s">
        <v>304</v>
      </c>
      <c r="D129" s="19" t="s">
        <v>307</v>
      </c>
      <c r="E129" s="20"/>
      <c r="F129" s="6"/>
    </row>
    <row r="130" spans="1:6" x14ac:dyDescent="0.25">
      <c r="A130" s="33"/>
      <c r="B130" s="33" t="s">
        <v>182</v>
      </c>
      <c r="C130" s="33"/>
      <c r="D130" s="34" t="s">
        <v>183</v>
      </c>
      <c r="E130" s="35">
        <f>SUM(E131:E140)</f>
        <v>60888.2</v>
      </c>
      <c r="F130" s="6"/>
    </row>
    <row r="131" spans="1:6" x14ac:dyDescent="0.25">
      <c r="A131" s="18"/>
      <c r="B131" s="18"/>
      <c r="C131" s="18" t="s">
        <v>184</v>
      </c>
      <c r="D131" s="19" t="s">
        <v>185</v>
      </c>
      <c r="E131" s="36"/>
      <c r="F131" s="6"/>
    </row>
    <row r="132" spans="1:6" x14ac:dyDescent="0.25">
      <c r="A132" s="18"/>
      <c r="B132" s="18"/>
      <c r="C132" s="18" t="s">
        <v>186</v>
      </c>
      <c r="D132" s="19" t="s">
        <v>187</v>
      </c>
      <c r="E132" s="36">
        <v>17974.5</v>
      </c>
      <c r="F132" s="6"/>
    </row>
    <row r="133" spans="1:6" x14ac:dyDescent="0.25">
      <c r="A133" s="18"/>
      <c r="B133" s="18"/>
      <c r="C133" s="18" t="s">
        <v>188</v>
      </c>
      <c r="D133" s="19" t="s">
        <v>189</v>
      </c>
      <c r="E133" s="36">
        <f>300+1650</f>
        <v>1950</v>
      </c>
      <c r="F133" s="6"/>
    </row>
    <row r="134" spans="1:6" x14ac:dyDescent="0.25">
      <c r="A134" s="18"/>
      <c r="B134" s="18"/>
      <c r="C134" s="18" t="s">
        <v>190</v>
      </c>
      <c r="D134" s="19" t="s">
        <v>191</v>
      </c>
      <c r="E134" s="36"/>
      <c r="F134" s="6"/>
    </row>
    <row r="135" spans="1:6" x14ac:dyDescent="0.25">
      <c r="A135" s="18"/>
      <c r="B135" s="18"/>
      <c r="C135" s="18" t="s">
        <v>192</v>
      </c>
      <c r="D135" s="19" t="s">
        <v>193</v>
      </c>
      <c r="E135" s="36">
        <v>40963.699999999997</v>
      </c>
      <c r="F135" s="6"/>
    </row>
    <row r="136" spans="1:6" x14ac:dyDescent="0.25">
      <c r="A136" s="18"/>
      <c r="B136" s="18"/>
      <c r="C136" s="18" t="s">
        <v>338</v>
      </c>
      <c r="D136" s="19" t="s">
        <v>339</v>
      </c>
      <c r="E136" s="36"/>
      <c r="F136" s="6"/>
    </row>
    <row r="137" spans="1:6" x14ac:dyDescent="0.25">
      <c r="A137" s="18"/>
      <c r="B137" s="18"/>
      <c r="C137" s="18" t="s">
        <v>194</v>
      </c>
      <c r="D137" s="19" t="s">
        <v>195</v>
      </c>
      <c r="E137" s="36"/>
      <c r="F137" s="6"/>
    </row>
    <row r="138" spans="1:6" x14ac:dyDescent="0.25">
      <c r="A138" s="18"/>
      <c r="B138" s="18"/>
      <c r="C138" s="18" t="s">
        <v>293</v>
      </c>
      <c r="D138" s="19" t="s">
        <v>294</v>
      </c>
      <c r="E138" s="36"/>
      <c r="F138" s="6"/>
    </row>
    <row r="139" spans="1:6" x14ac:dyDescent="0.25">
      <c r="A139" s="18"/>
      <c r="B139" s="18"/>
      <c r="C139" s="18" t="s">
        <v>196</v>
      </c>
      <c r="D139" s="19" t="s">
        <v>197</v>
      </c>
      <c r="E139" s="36"/>
      <c r="F139" s="6"/>
    </row>
    <row r="140" spans="1:6" x14ac:dyDescent="0.25">
      <c r="A140" s="18"/>
      <c r="B140" s="18"/>
      <c r="C140" s="18" t="s">
        <v>295</v>
      </c>
      <c r="D140" s="19" t="s">
        <v>296</v>
      </c>
      <c r="E140" s="36"/>
      <c r="F140" s="6"/>
    </row>
    <row r="141" spans="1:6" x14ac:dyDescent="0.25">
      <c r="A141" s="33"/>
      <c r="B141" s="33" t="s">
        <v>170</v>
      </c>
      <c r="C141" s="33"/>
      <c r="D141" s="34" t="s">
        <v>198</v>
      </c>
      <c r="E141" s="35">
        <f>+E142</f>
        <v>0</v>
      </c>
      <c r="F141" s="6"/>
    </row>
    <row r="142" spans="1:6" x14ac:dyDescent="0.25">
      <c r="A142" s="18"/>
      <c r="B142" s="18"/>
      <c r="C142" s="18" t="s">
        <v>258</v>
      </c>
      <c r="D142" s="19" t="s">
        <v>199</v>
      </c>
      <c r="E142" s="20"/>
      <c r="F142" s="6"/>
    </row>
    <row r="143" spans="1:6" x14ac:dyDescent="0.25">
      <c r="A143" s="33"/>
      <c r="B143" s="33" t="s">
        <v>200</v>
      </c>
      <c r="C143" s="33"/>
      <c r="D143" s="34" t="s">
        <v>201</v>
      </c>
      <c r="E143" s="35">
        <f>SUM(E144:E150)</f>
        <v>1181723.9300000002</v>
      </c>
      <c r="F143" s="6"/>
    </row>
    <row r="144" spans="1:6" x14ac:dyDescent="0.25">
      <c r="A144" s="18"/>
      <c r="B144" s="18"/>
      <c r="C144" s="18" t="s">
        <v>202</v>
      </c>
      <c r="D144" s="19" t="s">
        <v>203</v>
      </c>
      <c r="E144" s="36">
        <f>705.94+3256.8</f>
        <v>3962.7400000000002</v>
      </c>
      <c r="F144" s="6"/>
    </row>
    <row r="145" spans="1:7" x14ac:dyDescent="0.25">
      <c r="A145" s="18"/>
      <c r="B145" s="18"/>
      <c r="C145" s="18" t="s">
        <v>204</v>
      </c>
      <c r="D145" s="19" t="s">
        <v>205</v>
      </c>
      <c r="E145" s="36">
        <v>531604.16</v>
      </c>
      <c r="F145" s="6"/>
    </row>
    <row r="146" spans="1:7" x14ac:dyDescent="0.25">
      <c r="A146" s="38"/>
      <c r="B146" s="38"/>
      <c r="C146" s="38" t="s">
        <v>206</v>
      </c>
      <c r="D146" s="37" t="s">
        <v>207</v>
      </c>
      <c r="E146" s="36"/>
      <c r="F146" s="6"/>
    </row>
    <row r="147" spans="1:7" x14ac:dyDescent="0.25">
      <c r="A147" s="18"/>
      <c r="B147" s="18"/>
      <c r="C147" s="18" t="s">
        <v>208</v>
      </c>
      <c r="D147" s="37" t="s">
        <v>209</v>
      </c>
      <c r="E147" s="36">
        <f>237+95920.03</f>
        <v>96157.03</v>
      </c>
      <c r="F147" s="6"/>
    </row>
    <row r="148" spans="1:7" x14ac:dyDescent="0.25">
      <c r="A148" s="18"/>
      <c r="B148" s="18"/>
      <c r="C148" s="18" t="s">
        <v>210</v>
      </c>
      <c r="D148" s="37" t="s">
        <v>211</v>
      </c>
      <c r="E148" s="36"/>
      <c r="F148" s="6"/>
    </row>
    <row r="149" spans="1:7" x14ac:dyDescent="0.25">
      <c r="A149" s="18"/>
      <c r="B149" s="18"/>
      <c r="C149" s="18" t="s">
        <v>212</v>
      </c>
      <c r="D149" s="37" t="s">
        <v>201</v>
      </c>
      <c r="E149" s="36"/>
      <c r="F149" s="6"/>
    </row>
    <row r="150" spans="1:7" x14ac:dyDescent="0.25">
      <c r="A150" s="18"/>
      <c r="B150" s="18"/>
      <c r="C150" s="18" t="s">
        <v>305</v>
      </c>
      <c r="D150" s="37" t="s">
        <v>308</v>
      </c>
      <c r="E150" s="36">
        <v>550000</v>
      </c>
      <c r="F150" s="6"/>
    </row>
    <row r="151" spans="1:7" x14ac:dyDescent="0.25">
      <c r="A151" s="39"/>
      <c r="B151" s="39"/>
      <c r="C151" s="39"/>
      <c r="D151" s="40" t="s">
        <v>213</v>
      </c>
      <c r="E151" s="41">
        <f>+E99+E103+E107+E113+E115+E121+E130+E141+E143</f>
        <v>19505597.819999997</v>
      </c>
      <c r="F151" s="6"/>
    </row>
    <row r="152" spans="1:7" s="6" customFormat="1" x14ac:dyDescent="0.25">
      <c r="A152" s="33" t="s">
        <v>214</v>
      </c>
      <c r="B152" s="33"/>
      <c r="C152" s="33"/>
      <c r="D152" s="34"/>
      <c r="E152" s="35"/>
      <c r="G152" s="5"/>
    </row>
    <row r="153" spans="1:7" s="6" customFormat="1" x14ac:dyDescent="0.25">
      <c r="A153" s="33"/>
      <c r="B153" s="33" t="s">
        <v>215</v>
      </c>
      <c r="C153" s="33"/>
      <c r="D153" s="34"/>
      <c r="E153" s="35">
        <f>SUM(E154:E158)</f>
        <v>3244366.5</v>
      </c>
      <c r="G153" s="5"/>
    </row>
    <row r="154" spans="1:7" s="6" customFormat="1" x14ac:dyDescent="0.25">
      <c r="A154" s="38"/>
      <c r="B154" s="38"/>
      <c r="C154" s="38" t="s">
        <v>302</v>
      </c>
      <c r="D154" s="37" t="s">
        <v>303</v>
      </c>
      <c r="E154" s="36"/>
      <c r="G154" s="5"/>
    </row>
    <row r="155" spans="1:7" s="6" customFormat="1" x14ac:dyDescent="0.25">
      <c r="A155" s="38"/>
      <c r="B155" s="38"/>
      <c r="C155" s="38" t="s">
        <v>277</v>
      </c>
      <c r="D155" s="37" t="s">
        <v>278</v>
      </c>
      <c r="E155" s="36">
        <v>3176000</v>
      </c>
      <c r="G155" s="5"/>
    </row>
    <row r="156" spans="1:7" s="6" customFormat="1" x14ac:dyDescent="0.25">
      <c r="A156" s="38"/>
      <c r="B156" s="38"/>
      <c r="C156" s="38" t="s">
        <v>216</v>
      </c>
      <c r="D156" s="37" t="s">
        <v>217</v>
      </c>
      <c r="E156" s="36"/>
      <c r="G156" s="5"/>
    </row>
    <row r="157" spans="1:7" s="6" customFormat="1" x14ac:dyDescent="0.25">
      <c r="A157" s="38"/>
      <c r="B157" s="38"/>
      <c r="C157" s="38" t="s">
        <v>218</v>
      </c>
      <c r="D157" s="37" t="s">
        <v>219</v>
      </c>
      <c r="E157" s="36"/>
      <c r="G157" s="5"/>
    </row>
    <row r="158" spans="1:7" s="6" customFormat="1" x14ac:dyDescent="0.25">
      <c r="A158" s="38"/>
      <c r="B158" s="38"/>
      <c r="C158" s="38" t="s">
        <v>220</v>
      </c>
      <c r="D158" s="37" t="s">
        <v>221</v>
      </c>
      <c r="E158" s="36">
        <v>68366.5</v>
      </c>
      <c r="G158" s="5"/>
    </row>
    <row r="159" spans="1:7" s="6" customFormat="1" x14ac:dyDescent="0.25">
      <c r="A159" s="39"/>
      <c r="B159" s="39"/>
      <c r="C159" s="39"/>
      <c r="D159" s="40" t="s">
        <v>222</v>
      </c>
      <c r="E159" s="41">
        <f>+E153</f>
        <v>3244366.5</v>
      </c>
      <c r="G159" s="5"/>
    </row>
    <row r="160" spans="1:7" x14ac:dyDescent="0.25">
      <c r="A160" s="33" t="s">
        <v>223</v>
      </c>
      <c r="B160" s="33"/>
      <c r="C160" s="33"/>
      <c r="D160" s="34" t="s">
        <v>224</v>
      </c>
      <c r="E160" s="35"/>
      <c r="F160" s="6"/>
    </row>
    <row r="161" spans="1:7" x14ac:dyDescent="0.25">
      <c r="A161" s="33"/>
      <c r="B161" s="33" t="s">
        <v>225</v>
      </c>
      <c r="C161" s="33"/>
      <c r="D161" s="34" t="s">
        <v>226</v>
      </c>
      <c r="E161" s="35">
        <f>SUM(E162:E165)</f>
        <v>49796</v>
      </c>
      <c r="F161" s="6"/>
    </row>
    <row r="162" spans="1:7" x14ac:dyDescent="0.25">
      <c r="A162" s="18"/>
      <c r="B162" s="18"/>
      <c r="C162" s="42">
        <v>61101</v>
      </c>
      <c r="D162" s="37" t="s">
        <v>227</v>
      </c>
      <c r="E162" s="36"/>
      <c r="F162" s="6"/>
    </row>
    <row r="163" spans="1:7" x14ac:dyDescent="0.25">
      <c r="A163" s="18"/>
      <c r="B163" s="18"/>
      <c r="C163" s="18" t="s">
        <v>228</v>
      </c>
      <c r="D163" s="19" t="s">
        <v>229</v>
      </c>
      <c r="E163" s="36"/>
      <c r="F163" s="6"/>
    </row>
    <row r="164" spans="1:7" x14ac:dyDescent="0.25">
      <c r="A164" s="18"/>
      <c r="B164" s="18"/>
      <c r="C164" s="18" t="s">
        <v>230</v>
      </c>
      <c r="D164" s="19" t="s">
        <v>231</v>
      </c>
      <c r="E164" s="36">
        <v>49796</v>
      </c>
      <c r="F164" s="6"/>
    </row>
    <row r="165" spans="1:7" x14ac:dyDescent="0.25">
      <c r="A165" s="18"/>
      <c r="B165" s="18"/>
      <c r="C165" s="18" t="s">
        <v>232</v>
      </c>
      <c r="D165" s="19" t="s">
        <v>233</v>
      </c>
      <c r="E165" s="43"/>
      <c r="F165" s="6"/>
    </row>
    <row r="166" spans="1:7" x14ac:dyDescent="0.25">
      <c r="A166" s="33"/>
      <c r="B166" s="33" t="s">
        <v>234</v>
      </c>
      <c r="C166" s="33"/>
      <c r="D166" s="34"/>
      <c r="E166" s="35">
        <f>SUM(E167:E169)</f>
        <v>0</v>
      </c>
      <c r="F166" s="6"/>
    </row>
    <row r="167" spans="1:7" s="6" customFormat="1" x14ac:dyDescent="0.25">
      <c r="A167" s="38"/>
      <c r="B167" s="38"/>
      <c r="C167" s="38" t="s">
        <v>235</v>
      </c>
      <c r="D167" s="37" t="s">
        <v>236</v>
      </c>
      <c r="E167" s="36"/>
      <c r="G167" s="5"/>
    </row>
    <row r="168" spans="1:7" x14ac:dyDescent="0.25">
      <c r="A168" s="18"/>
      <c r="B168" s="18"/>
      <c r="C168" s="42">
        <v>62301</v>
      </c>
      <c r="D168" s="37" t="s">
        <v>237</v>
      </c>
      <c r="E168" s="36"/>
      <c r="F168" s="6"/>
    </row>
    <row r="169" spans="1:7" x14ac:dyDescent="0.25">
      <c r="A169" s="18"/>
      <c r="B169" s="18"/>
      <c r="C169" s="18" t="s">
        <v>238</v>
      </c>
      <c r="D169" s="19" t="s">
        <v>239</v>
      </c>
      <c r="E169" s="20"/>
      <c r="F169" s="6"/>
    </row>
    <row r="170" spans="1:7" x14ac:dyDescent="0.25">
      <c r="A170" s="33"/>
      <c r="B170" s="33" t="s">
        <v>327</v>
      </c>
      <c r="C170" s="33"/>
      <c r="D170" s="34"/>
      <c r="E170" s="35">
        <f>+E171</f>
        <v>0</v>
      </c>
      <c r="F170" s="6"/>
    </row>
    <row r="171" spans="1:7" x14ac:dyDescent="0.25">
      <c r="A171" s="18"/>
      <c r="B171" s="18"/>
      <c r="C171" s="18" t="s">
        <v>328</v>
      </c>
      <c r="D171" s="19" t="s">
        <v>329</v>
      </c>
      <c r="E171" s="20"/>
      <c r="F171" s="6"/>
    </row>
    <row r="172" spans="1:7" x14ac:dyDescent="0.25">
      <c r="A172" s="33"/>
      <c r="B172" s="33" t="s">
        <v>240</v>
      </c>
      <c r="C172" s="33"/>
      <c r="D172" s="34"/>
      <c r="E172" s="35">
        <f>SUM(E173:E177)</f>
        <v>0</v>
      </c>
      <c r="F172" s="6"/>
    </row>
    <row r="173" spans="1:7" s="6" customFormat="1" x14ac:dyDescent="0.25">
      <c r="A173" s="38"/>
      <c r="B173" s="38"/>
      <c r="C173" s="38" t="s">
        <v>310</v>
      </c>
      <c r="D173" s="37" t="s">
        <v>311</v>
      </c>
      <c r="E173" s="36"/>
      <c r="G173" s="5"/>
    </row>
    <row r="174" spans="1:7" s="6" customFormat="1" x14ac:dyDescent="0.25">
      <c r="A174" s="38"/>
      <c r="B174" s="38"/>
      <c r="C174" s="38" t="s">
        <v>306</v>
      </c>
      <c r="D174" s="37" t="s">
        <v>309</v>
      </c>
      <c r="E174" s="36"/>
      <c r="G174" s="5"/>
    </row>
    <row r="175" spans="1:7" x14ac:dyDescent="0.25">
      <c r="A175" s="18"/>
      <c r="B175" s="18"/>
      <c r="C175" s="18" t="s">
        <v>241</v>
      </c>
      <c r="D175" s="19" t="s">
        <v>242</v>
      </c>
      <c r="E175" s="36"/>
      <c r="F175" s="6"/>
    </row>
    <row r="176" spans="1:7" x14ac:dyDescent="0.25">
      <c r="A176" s="18"/>
      <c r="B176" s="18"/>
      <c r="C176" s="18" t="s">
        <v>243</v>
      </c>
      <c r="D176" s="19" t="s">
        <v>244</v>
      </c>
      <c r="E176" s="36"/>
      <c r="F176" s="6"/>
    </row>
    <row r="177" spans="1:7" x14ac:dyDescent="0.25">
      <c r="A177" s="18"/>
      <c r="B177" s="18"/>
      <c r="C177" s="18" t="s">
        <v>312</v>
      </c>
      <c r="D177" s="19" t="s">
        <v>313</v>
      </c>
      <c r="E177" s="36"/>
      <c r="F177" s="6"/>
    </row>
    <row r="178" spans="1:7" x14ac:dyDescent="0.25">
      <c r="A178" s="33"/>
      <c r="B178" s="33" t="s">
        <v>259</v>
      </c>
      <c r="C178" s="33"/>
      <c r="D178" s="34"/>
      <c r="E178" s="35">
        <f>+E179+E180</f>
        <v>0</v>
      </c>
      <c r="F178" s="6"/>
    </row>
    <row r="179" spans="1:7" x14ac:dyDescent="0.25">
      <c r="A179" s="18"/>
      <c r="B179" s="18"/>
      <c r="C179" s="18" t="s">
        <v>260</v>
      </c>
      <c r="D179" s="19" t="s">
        <v>261</v>
      </c>
      <c r="E179" s="36"/>
      <c r="F179" s="6"/>
    </row>
    <row r="180" spans="1:7" x14ac:dyDescent="0.25">
      <c r="A180" s="18"/>
      <c r="B180" s="18"/>
      <c r="C180" s="18" t="s">
        <v>330</v>
      </c>
      <c r="D180" s="19" t="s">
        <v>331</v>
      </c>
      <c r="E180" s="36"/>
      <c r="F180" s="6"/>
    </row>
    <row r="181" spans="1:7" x14ac:dyDescent="0.25">
      <c r="A181" s="33"/>
      <c r="B181" s="33" t="s">
        <v>286</v>
      </c>
      <c r="C181" s="33"/>
      <c r="D181" s="34"/>
      <c r="E181" s="35">
        <f>SUM(E182:E183)</f>
        <v>0</v>
      </c>
      <c r="F181" s="6"/>
    </row>
    <row r="182" spans="1:7" x14ac:dyDescent="0.25">
      <c r="A182" s="18"/>
      <c r="B182" s="18"/>
      <c r="C182" s="18" t="s">
        <v>287</v>
      </c>
      <c r="D182" s="19" t="s">
        <v>288</v>
      </c>
      <c r="E182" s="36"/>
      <c r="F182" s="6"/>
    </row>
    <row r="183" spans="1:7" x14ac:dyDescent="0.25">
      <c r="A183" s="18"/>
      <c r="B183" s="18"/>
      <c r="C183" s="18"/>
      <c r="D183" s="19"/>
      <c r="E183" s="36"/>
      <c r="F183" s="6"/>
    </row>
    <row r="184" spans="1:7" x14ac:dyDescent="0.25">
      <c r="A184" s="39"/>
      <c r="B184" s="39"/>
      <c r="C184" s="39"/>
      <c r="D184" s="40" t="s">
        <v>245</v>
      </c>
      <c r="E184" s="41">
        <f>+E161+E166+E172+E178+E181+E170</f>
        <v>49796</v>
      </c>
      <c r="F184" s="6"/>
    </row>
    <row r="185" spans="1:7" x14ac:dyDescent="0.25">
      <c r="A185" s="33" t="s">
        <v>246</v>
      </c>
      <c r="B185" s="33"/>
      <c r="C185" s="33"/>
      <c r="D185" s="34" t="s">
        <v>322</v>
      </c>
      <c r="E185" s="35"/>
      <c r="F185" s="6"/>
    </row>
    <row r="186" spans="1:7" s="6" customFormat="1" x14ac:dyDescent="0.25">
      <c r="A186" s="33"/>
      <c r="B186" s="33" t="s">
        <v>248</v>
      </c>
      <c r="C186" s="33"/>
      <c r="D186" s="34" t="s">
        <v>247</v>
      </c>
      <c r="E186" s="35">
        <f>+E187+E188</f>
        <v>0</v>
      </c>
      <c r="G186" s="5"/>
    </row>
    <row r="187" spans="1:7" x14ac:dyDescent="0.25">
      <c r="A187" s="18"/>
      <c r="B187" s="18"/>
      <c r="C187" s="18" t="s">
        <v>249</v>
      </c>
      <c r="D187" s="19" t="s">
        <v>250</v>
      </c>
      <c r="E187" s="20"/>
      <c r="F187" s="6"/>
    </row>
    <row r="188" spans="1:7" x14ac:dyDescent="0.25">
      <c r="A188" s="18"/>
      <c r="B188" s="18"/>
      <c r="C188" s="18" t="s">
        <v>318</v>
      </c>
      <c r="D188" s="19" t="s">
        <v>319</v>
      </c>
      <c r="E188" s="20"/>
      <c r="F188" s="6"/>
    </row>
    <row r="189" spans="1:7" x14ac:dyDescent="0.25">
      <c r="A189" s="39"/>
      <c r="B189" s="39"/>
      <c r="C189" s="39"/>
      <c r="D189" s="40" t="s">
        <v>251</v>
      </c>
      <c r="E189" s="41">
        <f>+E187+E188</f>
        <v>0</v>
      </c>
      <c r="F189" s="6"/>
    </row>
    <row r="190" spans="1:7" s="6" customFormat="1" x14ac:dyDescent="0.25">
      <c r="A190" s="38"/>
      <c r="B190" s="38"/>
      <c r="C190" s="38" t="s">
        <v>281</v>
      </c>
      <c r="D190" s="37"/>
      <c r="E190" s="36"/>
      <c r="G190" s="5"/>
    </row>
    <row r="191" spans="1:7" s="6" customFormat="1" x14ac:dyDescent="0.25">
      <c r="A191" s="39"/>
      <c r="B191" s="39"/>
      <c r="C191" s="39"/>
      <c r="D191" s="40"/>
      <c r="E191" s="41">
        <f>+E190</f>
        <v>0</v>
      </c>
      <c r="G191" s="5"/>
    </row>
    <row r="192" spans="1:7" s="6" customFormat="1" x14ac:dyDescent="0.25">
      <c r="A192" s="38"/>
      <c r="B192" s="38"/>
      <c r="C192" s="38" t="s">
        <v>291</v>
      </c>
      <c r="D192" s="37"/>
      <c r="E192" s="36"/>
      <c r="G192" s="5"/>
    </row>
    <row r="193" spans="1:7" s="6" customFormat="1" x14ac:dyDescent="0.25">
      <c r="A193" s="39"/>
      <c r="B193" s="39"/>
      <c r="C193" s="39"/>
      <c r="D193" s="40"/>
      <c r="E193" s="41"/>
      <c r="G193" s="5"/>
    </row>
    <row r="194" spans="1:7" s="6" customFormat="1" x14ac:dyDescent="0.25">
      <c r="A194" s="38"/>
      <c r="B194" s="38"/>
      <c r="C194" s="38" t="s">
        <v>292</v>
      </c>
      <c r="D194" s="37"/>
      <c r="E194" s="36"/>
      <c r="G194" s="5"/>
    </row>
    <row r="195" spans="1:7" x14ac:dyDescent="0.25">
      <c r="A195" s="33"/>
      <c r="B195" s="33"/>
      <c r="C195" s="33"/>
      <c r="D195" s="44" t="s">
        <v>252</v>
      </c>
      <c r="E195" s="45">
        <f>+E43+E97+E151+E159+E184+E189+E190</f>
        <v>47280194.890000001</v>
      </c>
      <c r="F195" s="11"/>
    </row>
    <row r="196" spans="1:7" x14ac:dyDescent="0.25">
      <c r="A196" s="33"/>
      <c r="B196" s="33"/>
      <c r="C196" s="33"/>
      <c r="D196" s="44" t="s">
        <v>253</v>
      </c>
      <c r="E196" s="45">
        <f>+F8-E195+F10</f>
        <v>417891093.69</v>
      </c>
      <c r="F196" s="11"/>
    </row>
    <row r="197" spans="1:7" x14ac:dyDescent="0.25">
      <c r="A197" s="1"/>
      <c r="B197" s="1"/>
      <c r="C197" s="1"/>
      <c r="E197" s="12"/>
      <c r="F197" s="6"/>
    </row>
    <row r="198" spans="1:7" x14ac:dyDescent="0.25">
      <c r="E198" s="14"/>
      <c r="F198" s="6"/>
    </row>
    <row r="199" spans="1:7" x14ac:dyDescent="0.25">
      <c r="E199" s="14"/>
      <c r="F199" s="6"/>
    </row>
    <row r="200" spans="1:7" x14ac:dyDescent="0.25">
      <c r="E200" s="14"/>
      <c r="F200" s="11"/>
    </row>
    <row r="201" spans="1:7" x14ac:dyDescent="0.25">
      <c r="E201" s="14"/>
      <c r="F201" s="6"/>
    </row>
    <row r="202" spans="1:7" x14ac:dyDescent="0.25">
      <c r="E202" s="14"/>
      <c r="F202" s="6"/>
    </row>
    <row r="203" spans="1:7" x14ac:dyDescent="0.25">
      <c r="E203" s="14"/>
      <c r="F203" s="6"/>
    </row>
    <row r="204" spans="1:7" x14ac:dyDescent="0.25">
      <c r="E204" s="14"/>
      <c r="F204" s="6"/>
    </row>
    <row r="205" spans="1:7" x14ac:dyDescent="0.25">
      <c r="E205" s="14"/>
      <c r="F205" s="6"/>
    </row>
    <row r="206" spans="1:7" x14ac:dyDescent="0.25">
      <c r="F206" s="6"/>
    </row>
    <row r="207" spans="1:7" x14ac:dyDescent="0.25">
      <c r="F207" s="6"/>
    </row>
    <row r="208" spans="1:7" x14ac:dyDescent="0.25">
      <c r="F208" s="6"/>
    </row>
    <row r="209" spans="6:6" x14ac:dyDescent="0.25">
      <c r="F209" s="11"/>
    </row>
    <row r="210" spans="6:6" x14ac:dyDescent="0.25">
      <c r="F210" s="6"/>
    </row>
    <row r="211" spans="6:6" x14ac:dyDescent="0.25">
      <c r="F211" s="4"/>
    </row>
  </sheetData>
  <mergeCells count="5">
    <mergeCell ref="A1:F1"/>
    <mergeCell ref="A2:F2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rowBreaks count="2" manualBreakCount="2">
    <brk id="65" max="5" man="1"/>
    <brk id="133" max="5" man="1"/>
  </rowBreaks>
  <colBreaks count="2" manualBreakCount="2">
    <brk id="6" max="185" man="1"/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pc</cp:lastModifiedBy>
  <cp:lastPrinted>2018-05-02T19:55:52Z</cp:lastPrinted>
  <dcterms:created xsi:type="dcterms:W3CDTF">2015-01-12T15:59:12Z</dcterms:created>
  <dcterms:modified xsi:type="dcterms:W3CDTF">2018-06-06T19:14:13Z</dcterms:modified>
</cp:coreProperties>
</file>